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40" windowWidth="15990" windowHeight="7095"/>
  </bookViews>
  <sheets>
    <sheet name="1. Hidrojateamento" sheetId="1" r:id="rId1"/>
    <sheet name="2.Encargos Sociais" sheetId="2" r:id="rId2"/>
    <sheet name="3.CAGED" sheetId="3" r:id="rId3"/>
    <sheet name="4.BDI" sheetId="4" r:id="rId4"/>
    <sheet name="5. Depreciação" sheetId="5" r:id="rId5"/>
    <sheet name="6.Remuneração de capital" sheetId="6" r:id="rId6"/>
    <sheet name="7.Destinação final e transporte" sheetId="7" r:id="rId7"/>
  </sheets>
  <definedNames>
    <definedName name="AbaDeprec">'5. Depreciação'!$A$1</definedName>
    <definedName name="AbaRemun">'6.Remuneração de capital'!$A$1</definedName>
    <definedName name="Google_Sheet_Link_1983329609" hidden="1">AbaRemun</definedName>
    <definedName name="Google_Sheet_Link_883616420" hidden="1">AbaDeprec</definedName>
  </definedNames>
  <calcPr calcId="144525"/>
  <extLst>
    <ext uri="GoogleSheetsCustomDataVersion2">
      <go:sheetsCustomData xmlns:go="http://customooxmlschemas.google.com/" r:id="rId11" roundtripDataChecksum="z43Y8KfKgERqRUl6kJuw01nlt+U/6fBU+14th67AEA0="/>
    </ext>
  </extLst>
</workbook>
</file>

<file path=xl/calcChain.xml><?xml version="1.0" encoding="utf-8"?>
<calcChain xmlns="http://schemas.openxmlformats.org/spreadsheetml/2006/main">
  <c r="E9" i="7" l="1"/>
  <c r="F10" i="7" s="1"/>
  <c r="F184" i="1" s="1"/>
  <c r="E8" i="7"/>
  <c r="E7" i="7"/>
  <c r="E6" i="7"/>
  <c r="C20" i="4"/>
  <c r="C191" i="1" s="1"/>
  <c r="C15" i="4"/>
  <c r="F13" i="4"/>
  <c r="E13" i="4"/>
  <c r="D13" i="4"/>
  <c r="C26" i="3"/>
  <c r="C25" i="3"/>
  <c r="C27" i="3" s="1"/>
  <c r="C23" i="3"/>
  <c r="C29" i="2"/>
  <c r="C18" i="2"/>
  <c r="C15" i="2"/>
  <c r="E180" i="1"/>
  <c r="E179" i="1"/>
  <c r="E178" i="1"/>
  <c r="C178" i="1"/>
  <c r="E177" i="1"/>
  <c r="F180" i="1" s="1"/>
  <c r="F182" i="1" s="1"/>
  <c r="D177" i="1"/>
  <c r="E176" i="1"/>
  <c r="C176" i="1"/>
  <c r="C167" i="1"/>
  <c r="E167" i="1" s="1"/>
  <c r="F168" i="1" s="1"/>
  <c r="C165" i="1"/>
  <c r="E165" i="1" s="1"/>
  <c r="D166" i="1" s="1"/>
  <c r="E166" i="1" s="1"/>
  <c r="D167" i="1" s="1"/>
  <c r="E163" i="1"/>
  <c r="C158" i="1"/>
  <c r="E158" i="1" s="1"/>
  <c r="F159" i="1" s="1"/>
  <c r="D152" i="1"/>
  <c r="D150" i="1"/>
  <c r="C150" i="1"/>
  <c r="E150" i="1" s="1"/>
  <c r="D148" i="1"/>
  <c r="D146" i="1"/>
  <c r="D153" i="1" s="1"/>
  <c r="C146" i="1"/>
  <c r="C148" i="1" s="1"/>
  <c r="E148" i="1" s="1"/>
  <c r="E138" i="1"/>
  <c r="C136" i="1"/>
  <c r="E136" i="1" s="1"/>
  <c r="D135" i="1"/>
  <c r="E135" i="1" s="1"/>
  <c r="E131" i="1"/>
  <c r="C130" i="1"/>
  <c r="E125" i="1"/>
  <c r="D125" i="1"/>
  <c r="E121" i="1"/>
  <c r="E119" i="1"/>
  <c r="D120" i="1" s="1"/>
  <c r="E120" i="1" s="1"/>
  <c r="F121" i="1" s="1"/>
  <c r="D118" i="1"/>
  <c r="C118" i="1"/>
  <c r="E118" i="1" s="1"/>
  <c r="E115" i="1"/>
  <c r="C127" i="1" s="1"/>
  <c r="C128" i="1" s="1"/>
  <c r="D129" i="1" s="1"/>
  <c r="E129" i="1" s="1"/>
  <c r="D130" i="1" s="1"/>
  <c r="E130" i="1" s="1"/>
  <c r="F131" i="1" s="1"/>
  <c r="E104" i="1"/>
  <c r="C103" i="1"/>
  <c r="E103" i="1" s="1"/>
  <c r="F104" i="1" s="1"/>
  <c r="F107" i="1" s="1"/>
  <c r="E102" i="1"/>
  <c r="E101" i="1"/>
  <c r="E100" i="1"/>
  <c r="E99" i="1"/>
  <c r="E98" i="1"/>
  <c r="E97" i="1"/>
  <c r="D103" i="1" s="1"/>
  <c r="F88" i="1"/>
  <c r="E88" i="1"/>
  <c r="E87" i="1"/>
  <c r="D87" i="1"/>
  <c r="E86" i="1"/>
  <c r="A86" i="1"/>
  <c r="E81" i="1"/>
  <c r="C81" i="1"/>
  <c r="A81" i="1"/>
  <c r="A87" i="1" s="1"/>
  <c r="C80" i="1"/>
  <c r="E80" i="1" s="1"/>
  <c r="F82" i="1" s="1"/>
  <c r="A80" i="1"/>
  <c r="D75" i="1"/>
  <c r="E75" i="1" s="1"/>
  <c r="D74" i="1"/>
  <c r="E74" i="1" s="1"/>
  <c r="E68" i="1"/>
  <c r="D63" i="1"/>
  <c r="E63" i="1" s="1"/>
  <c r="E62" i="1"/>
  <c r="E60" i="1"/>
  <c r="E59" i="1"/>
  <c r="D61" i="1" s="1"/>
  <c r="E61" i="1" s="1"/>
  <c r="E57" i="1"/>
  <c r="E64" i="1" s="1"/>
  <c r="E53" i="1"/>
  <c r="D48" i="1"/>
  <c r="E48" i="1" s="1"/>
  <c r="E45" i="1"/>
  <c r="E44" i="1"/>
  <c r="E42" i="1"/>
  <c r="E34" i="1"/>
  <c r="A34" i="1"/>
  <c r="E31" i="1"/>
  <c r="A30" i="1"/>
  <c r="E29" i="1"/>
  <c r="A29" i="1"/>
  <c r="F24" i="1"/>
  <c r="F23" i="1"/>
  <c r="A23" i="1"/>
  <c r="F22" i="1"/>
  <c r="A22" i="1"/>
  <c r="A21" i="1"/>
  <c r="A20" i="1"/>
  <c r="A19" i="1"/>
  <c r="A18" i="1"/>
  <c r="A15" i="1"/>
  <c r="F14" i="1"/>
  <c r="A14" i="1"/>
  <c r="F13" i="1"/>
  <c r="A13" i="1"/>
  <c r="A12" i="1"/>
  <c r="A11" i="1"/>
  <c r="A10" i="1"/>
  <c r="A9" i="1"/>
  <c r="A8" i="1"/>
  <c r="E7" i="1"/>
  <c r="F7" i="1" s="1"/>
  <c r="A7" i="1"/>
  <c r="D65" i="1" l="1"/>
  <c r="D137" i="1"/>
  <c r="E137" i="1" s="1"/>
  <c r="F138" i="1" s="1"/>
  <c r="F171" i="1" s="1"/>
  <c r="C33" i="3"/>
  <c r="C25" i="2" s="1"/>
  <c r="C28" i="3"/>
  <c r="C28" i="2"/>
  <c r="F76" i="1"/>
  <c r="D46" i="1"/>
  <c r="E46" i="1" s="1"/>
  <c r="E49" i="1" s="1"/>
  <c r="C152" i="1"/>
  <c r="E152" i="1" s="1"/>
  <c r="E146" i="1"/>
  <c r="F154" i="1" s="1"/>
  <c r="D50" i="1" l="1"/>
  <c r="C33" i="2"/>
  <c r="C26" i="2"/>
  <c r="C17" i="2"/>
  <c r="C23" i="2" s="1"/>
  <c r="C32" i="2" s="1"/>
  <c r="C34" i="2" s="1"/>
  <c r="C27" i="2" l="1"/>
  <c r="C30" i="2" s="1"/>
  <c r="C35" i="2" s="1"/>
  <c r="C50" i="1" l="1"/>
  <c r="E50" i="1" s="1"/>
  <c r="E51" i="1" s="1"/>
  <c r="D52" i="1" s="1"/>
  <c r="E52" i="1" s="1"/>
  <c r="F53" i="1" s="1"/>
  <c r="C65" i="1"/>
  <c r="E65" i="1" s="1"/>
  <c r="E66" i="1" s="1"/>
  <c r="D67" i="1" s="1"/>
  <c r="E67" i="1" s="1"/>
  <c r="F68" i="1" s="1"/>
  <c r="F90" i="1" s="1"/>
  <c r="F186" i="1" s="1"/>
  <c r="D191" i="1" l="1"/>
  <c r="E191" i="1" s="1"/>
  <c r="F192" i="1" s="1"/>
  <c r="F194" i="1" s="1"/>
  <c r="F196" i="1"/>
  <c r="F200" i="1" s="1"/>
</calcChain>
</file>

<file path=xl/sharedStrings.xml><?xml version="1.0" encoding="utf-8"?>
<sst xmlns="http://schemas.openxmlformats.org/spreadsheetml/2006/main" count="414" uniqueCount="275">
  <si>
    <t xml:space="preserve">1. Locação de hidrojateamento </t>
  </si>
  <si>
    <t>Planilha de Composição de Custos</t>
  </si>
  <si>
    <t xml:space="preserve">Orçamento Sintético - CCT </t>
  </si>
  <si>
    <t>Descrição do Item</t>
  </si>
  <si>
    <t>Custo (R$/mês)</t>
  </si>
  <si>
    <t>%</t>
  </si>
  <si>
    <t xml:space="preserve">        3.1.1. Depreciação        </t>
  </si>
  <si>
    <t xml:space="preserve">        3.1.2. Remuneração do Capital        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</si>
  <si>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</si>
  <si>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</si>
  <si>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</si>
  <si>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</si>
  <si>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</si>
  <si>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</si>
  <si>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</si>
  <si>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</si>
  <si>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Motorista</t>
  </si>
  <si>
    <t>Discriminação</t>
  </si>
  <si>
    <t>Unidade</t>
  </si>
  <si>
    <t>Custo unitário</t>
  </si>
  <si>
    <t>Subtotal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</si>
  <si>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</si>
  <si>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Piso da categoria (2)</t>
  </si>
  <si>
    <t>mês</t>
  </si>
  <si>
    <t>Salário mínimo nacional (1)</t>
  </si>
  <si>
    <t>Horas Extras (100%)</t>
  </si>
  <si>
    <t>hora</t>
  </si>
  <si>
    <t>Horas Extras (50%)</t>
  </si>
  <si>
    <t>Descanso Semanal Remunerado (DSR) - hora extra</t>
  </si>
  <si>
    <t>R$</t>
  </si>
  <si>
    <t>Base de cálculo da Insalubridade</t>
  </si>
  <si>
    <t>Adicional de Insalubridade</t>
  </si>
  <si>
    <t>Soma</t>
  </si>
  <si>
    <t>Encargos Sociais</t>
  </si>
  <si>
    <t>Total por Motorista</t>
  </si>
  <si>
    <t>Total do Efetivo</t>
  </si>
  <si>
    <t>homem</t>
  </si>
  <si>
    <t>CCT RS000912/2025</t>
  </si>
  <si>
    <t>Fator de utilização</t>
  </si>
  <si>
    <t>1.2. Auxiliar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</si>
  <si>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</si>
  <si>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1.3. Vale Transporte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</si>
  <si>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</si>
  <si>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Vale Transporte</t>
  </si>
  <si>
    <t>Dias Trabalhados por mês</t>
  </si>
  <si>
    <t>dia</t>
  </si>
  <si>
    <t>Auxiliar</t>
  </si>
  <si>
    <t>vale</t>
  </si>
  <si>
    <t>Motorista</t>
  </si>
  <si>
    <t>1.4. Vale-refeição (diário)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</si>
  <si>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</si>
  <si>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unidade</t>
  </si>
  <si>
    <t>1.5. Auxílio Alimentação (mensal)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</si>
  <si>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</si>
  <si>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Mensal com Mão-de-obra (R$/mês)</t>
  </si>
  <si>
    <t>2. Uniformes e Equipamentos de Proteção Individual</t>
  </si>
  <si>
    <t>2.1. Uniformes e EPIs</t>
  </si>
  <si>
    <t>Durabilidade (meses)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</si>
  <si>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</si>
  <si>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Camiseta e calça</t>
  </si>
  <si>
    <t>Macacão de proteção</t>
  </si>
  <si>
    <t>Luva</t>
  </si>
  <si>
    <t>Protetor auricular</t>
  </si>
  <si>
    <t>Óculos</t>
  </si>
  <si>
    <t>Botina de borracha</t>
  </si>
  <si>
    <t>par</t>
  </si>
  <si>
    <t>Custo Mensal com Uniformes e EPIs (R$/mês)</t>
  </si>
  <si>
    <t>3. Veículos e Equipamentos</t>
  </si>
  <si>
    <t>3.1. Caminhão</t>
  </si>
  <si>
    <t>3.1.1. Depreciação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</si>
  <si>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</si>
  <si>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de aquisição do chassis</t>
  </si>
  <si>
    <t>Vida útil do chassis</t>
  </si>
  <si>
    <t>anos</t>
  </si>
  <si>
    <t>Idade do veículo</t>
  </si>
  <si>
    <t>Depreciação do chassis</t>
  </si>
  <si>
    <t>Depreciação mensal</t>
  </si>
  <si>
    <t>Total da frota</t>
  </si>
  <si>
    <t>3.1.2. Remuneração do Capital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</si>
  <si>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</si>
  <si>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</si>
  <si>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</si>
  <si>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</si>
  <si>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</si>
  <si>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</si>
  <si>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3.1.3. Impostos e Seguros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</si>
  <si>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</si>
  <si>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IPVA</t>
  </si>
  <si>
    <t>Licenciamento e Seguro obrigatório</t>
  </si>
  <si>
    <t>Impostos e seguros mensais</t>
  </si>
  <si>
    <t>3.1.4. Consumos</t>
  </si>
  <si>
    <t>Quantidade de horas trabalhadas mensal</t>
  </si>
  <si>
    <t>Consumo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</si>
  <si>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</si>
  <si>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de óleo diesel / h trabalhada</t>
  </si>
  <si>
    <t>L/h</t>
  </si>
  <si>
    <t>Custo mensal com óleo diesel</t>
  </si>
  <si>
    <t>horas</t>
  </si>
  <si>
    <t xml:space="preserve">Custo de óleo do motor </t>
  </si>
  <si>
    <t>l/250 h</t>
  </si>
  <si>
    <t>Custo mensal com óleo do motor</t>
  </si>
  <si>
    <t>Custo de óleo hidráulico</t>
  </si>
  <si>
    <t>Custo mensal com óleo hidráulico</t>
  </si>
  <si>
    <t>Custo de graxa</t>
  </si>
  <si>
    <t>kg/250 h</t>
  </si>
  <si>
    <t>Custo mensal com graxa</t>
  </si>
  <si>
    <t>Custo com consumos</t>
  </si>
  <si>
    <t>R$/h trabalhada</t>
  </si>
  <si>
    <t>3.1.5. Manutenção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</si>
  <si>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</si>
  <si>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de manutenção dos caminhões</t>
  </si>
  <si>
    <t>R$/km rodado</t>
  </si>
  <si>
    <t>3.1.6. Pneus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</si>
  <si>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</si>
  <si>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Custo do jogo de pneus</t>
  </si>
  <si>
    <t>Número de recapagens por pneu</t>
  </si>
  <si>
    <t>Custo de recapagem</t>
  </si>
  <si>
    <r>
      <rPr>
        <sz val="10"/>
        <color theme="1"/>
        <rFont val="Arial"/>
      </rPr>
      <t>Custo jg. compl. + 1</t>
    </r>
    <r>
      <rPr>
        <sz val="10"/>
        <color theme="1"/>
        <rFont val="Arial"/>
      </rPr>
      <t xml:space="preserve"> recap./ km rodado</t>
    </r>
  </si>
  <si>
    <t>h/jogo</t>
  </si>
  <si>
    <t>Custo mensal com pneus</t>
  </si>
  <si>
    <t>h</t>
  </si>
  <si>
    <t>Custo Mensal com Veículos e Equipamentos (R$/mês)</t>
  </si>
  <si>
    <t>4. Monitoramento da Frota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</si>
  <si>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</si>
  <si>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Implantação dos equipamentos de monitoramento</t>
  </si>
  <si>
    <t>cj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</si>
  <si>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</si>
  <si>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</si>
  <si>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</si>
  <si>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</si>
  <si>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TRANSPORTE E DESTINAÇÃO</t>
  </si>
  <si>
    <t xml:space="preserve"> (R$/mês)</t>
  </si>
  <si>
    <t>CUSTO TOTAL MENSAL COM DESPESAS OPERACIONAIS (R$/mês)</t>
  </si>
  <si>
    <t>5. Benefícios e Despesas Indiretas - BDI</t>
  </si>
  <si>
    <r>
      <rPr>
        <b/>
        <sz val="9"/>
        <color theme="1"/>
        <rFont val="Arial"/>
      </rPr>
      <t xml:space="preserve">Total </t>
    </r>
    <r>
      <rPr>
        <b/>
        <u/>
        <sz val="9"/>
        <color theme="1"/>
        <rFont val="Arial"/>
      </rPr>
      <t>(R$)</t>
    </r>
  </si>
  <si>
    <t>Benefícios e despesas indiretas</t>
  </si>
  <si>
    <t>CUSTO MENSAL COM BDI</t>
  </si>
  <si>
    <t xml:space="preserve">PREÇO MENSAL TOTAL </t>
  </si>
  <si>
    <t>(R$/mês)</t>
  </si>
  <si>
    <t xml:space="preserve">PRODUTIVIDADE </t>
  </si>
  <si>
    <t>(h/mês)</t>
  </si>
  <si>
    <t xml:space="preserve">PREÇO POR HORA </t>
  </si>
  <si>
    <t>(R$/h)</t>
  </si>
  <si>
    <t>Equipamento combinado composto por sistema de hidrojateamento e de sucção a alto vácuo para trabalhos simultâneos ou isoladamente.</t>
  </si>
  <si>
    <t>No custo do chassis está comtemplado caminhão e equipamento, conforme descrição acima.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</si>
  <si>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</si>
  <si>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</si>
  <si>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</si>
  <si>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</si>
  <si>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</si>
  <si>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</si>
  <si>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</si>
  <si>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</si>
  <si>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</si>
  <si>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</si>
  <si>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</si>
  <si>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</si>
  <si>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</si>
  <si>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</si>
  <si>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</si>
  <si>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</si>
  <si>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</si>
  <si>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</si>
  <si>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</si>
  <si>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</si>
  <si>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</si>
  <si>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</si>
  <si>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</si>
  <si>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</si>
  <si>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</si>
  <si>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</si>
  <si>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</si>
  <si>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</si>
  <si>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</si>
  <si>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</si>
  <si>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</si>
  <si>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</si>
  <si>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</si>
  <si>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</si>
  <si>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</si>
  <si>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</si>
  <si>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</si>
  <si>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</si>
  <si>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</si>
  <si>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</si>
  <si>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</si>
  <si>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</si>
  <si>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</si>
  <si>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</si>
  <si>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</si>
  <si>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</si>
  <si>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</si>
  <si>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</si>
  <si>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</si>
  <si>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</si>
  <si>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</si>
  <si>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</si>
  <si>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</si>
  <si>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</si>
  <si>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</si>
  <si>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CÁLCULO DAS VERBAS INDENIZATÓRIAS</t>
  </si>
  <si>
    <t>3. CAGED</t>
  </si>
  <si>
    <t>Rio Grande do Sul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</si>
  <si>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</si>
  <si>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</si>
  <si>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</si>
  <si>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</si>
  <si>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</si>
  <si>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</si>
  <si>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</si>
  <si>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</si>
  <si>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</si>
  <si>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</si>
  <si>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</si>
  <si>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 xml:space="preserve"> 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</si>
  <si>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</si>
  <si>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</si>
  <si>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</si>
  <si>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</si>
  <si>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</si>
  <si>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</si>
  <si>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</si>
  <si>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</si>
  <si>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</si>
  <si>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</si>
  <si>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</si>
  <si>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</si>
  <si>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</si>
  <si>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</si>
  <si>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</si>
  <si>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</si>
  <si>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</si>
  <si>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</si>
  <si>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</si>
  <si>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</si>
  <si>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</si>
  <si>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</si>
  <si>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</si>
  <si>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</si>
  <si>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</si>
  <si>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</si>
  <si>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</si>
  <si>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</si>
  <si>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</si>
  <si>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</si>
  <si>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</si>
  <si>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</si>
  <si>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</si>
  <si>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</si>
  <si>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</si>
  <si>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</si>
  <si>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</si>
  <si>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</si>
  <si>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</si>
  <si>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</si>
  <si>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sz val="12"/>
        <color theme="1"/>
        <rFont val="Arial"/>
      </rPr>
      <t>J</t>
    </r>
    <r>
      <rPr>
        <vertAlign val="subscript"/>
        <sz val="12"/>
        <color rgb="FF000000"/>
        <rFont val="Arial"/>
      </rPr>
      <t>m</t>
    </r>
    <r>
      <rPr>
        <sz val="12"/>
        <color rgb="FF000000"/>
        <rFont val="Arial"/>
      </rPr>
      <t xml:space="preserve"> = remuneração de capital mensal</t>
    </r>
  </si>
  <si>
    <t>i = taxa de juros do mercado (sugere-se adotar a taxa SELIC)</t>
  </si>
  <si>
    <t>Im = investimento médio</t>
  </si>
  <si>
    <r>
      <rPr>
        <sz val="12"/>
        <color theme="1"/>
        <rFont val="Arial"/>
      </rPr>
      <t>V</t>
    </r>
    <r>
      <rPr>
        <vertAlign val="subscript"/>
        <sz val="12"/>
        <color rgb="FF000000"/>
        <rFont val="Arial"/>
      </rPr>
      <t>0</t>
    </r>
    <r>
      <rPr>
        <sz val="12"/>
        <color rgb="FF000000"/>
        <rFont val="Arial"/>
      </rPr>
      <t xml:space="preserve"> = valor inicial do bem</t>
    </r>
  </si>
  <si>
    <r>
      <rPr>
        <sz val="12"/>
        <color theme="1"/>
        <rFont val="Arial"/>
      </rPr>
      <t>V</t>
    </r>
    <r>
      <rPr>
        <vertAlign val="subscript"/>
        <sz val="12"/>
        <color rgb="FF000000"/>
        <rFont val="Arial"/>
      </rPr>
      <t>r</t>
    </r>
    <r>
      <rPr>
        <sz val="12"/>
        <color rgb="FF000000"/>
        <rFont val="Arial"/>
      </rPr>
      <t xml:space="preserve"> = valor residual do bem</t>
    </r>
  </si>
  <si>
    <t>n = vida útil do bem em anos</t>
  </si>
  <si>
    <t>TRATAMENTO E DESTINAÇÃO FINAL DE RESÍDUOS</t>
  </si>
  <si>
    <t>7- TRANSPORTE E DESTINAÇÃO</t>
  </si>
  <si>
    <t>DISCRIMINAÇÃO</t>
  </si>
  <si>
    <t>UNIDADE</t>
  </si>
  <si>
    <t>QUANTIDADE</t>
  </si>
  <si>
    <t>CUSTO UNITÁRIO</t>
  </si>
  <si>
    <t>SUBTOTAL</t>
  </si>
  <si>
    <t>TOTAL</t>
  </si>
  <si>
    <t>Custo de tratamento e destinação final</t>
  </si>
  <si>
    <t>m³</t>
  </si>
  <si>
    <t>Custo de transporte (3,5 cargas/mês)</t>
  </si>
  <si>
    <t>km</t>
  </si>
  <si>
    <t>Pedágio</t>
  </si>
  <si>
    <t>Total da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</si>
</sst>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-* #,##0.00_-;\-* #,##0.00_-;_-* &quot;-&quot;??_-;_-@"/>
    <numFmt numFmtId="169" formatCode="_(* #,##0.000_);_(* \(#,##0.000\);_(* &quot;-&quot;??_);_(@_)"/>
    <numFmt numFmtId="170" formatCode="0.0000"/>
    <numFmt numFmtId="171" formatCode="_-&quot;R$&quot;\ * #,##0.00_-;\-&quot;R$&quot;\ * #,##0.00_-;_-&quot;R$&quot;\ * &quot;-&quot;??_-;_-@"/>
  </numFmts>
  <fonts count="2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b/>
      <sz val="9"/>
      <color theme="1"/>
      <name val="Arial"/>
    </font>
    <font>
      <sz val="10"/>
      <color rgb="FF000000"/>
      <name val="Arial"/>
    </font>
    <font>
      <sz val="8"/>
      <color theme="1"/>
      <name val="Arial"/>
    </font>
    <font>
      <u/>
      <sz val="10"/>
      <color rgb="FF0000FF"/>
      <name val="Arial"/>
    </font>
    <font>
      <sz val="10"/>
      <color theme="1"/>
      <name val="Arial"/>
      <scheme val="minor"/>
    </font>
    <font>
      <sz val="10"/>
      <color rgb="FFFF0000"/>
      <name val="Arial"/>
    </font>
    <font>
      <sz val="9"/>
      <color theme="1"/>
      <name val="Arial"/>
    </font>
    <font>
      <i/>
      <sz val="10"/>
      <color theme="1"/>
      <name val="Arial"/>
    </font>
    <font>
      <b/>
      <sz val="10"/>
      <color rgb="FF000000"/>
      <name val="Arial"/>
    </font>
    <font>
      <sz val="13"/>
      <color rgb="FF4A4A4A"/>
      <name val="Calibri"/>
    </font>
    <font>
      <b/>
      <sz val="12"/>
      <color rgb="FFFF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2"/>
      <color theme="1"/>
      <name val="Arial"/>
    </font>
    <font>
      <b/>
      <u/>
      <sz val="9"/>
      <color theme="1"/>
      <name val="Arial"/>
    </font>
    <font>
      <vertAlign val="subscript"/>
      <sz val="12"/>
      <color rgb="FF000000"/>
      <name val="Arial"/>
    </font>
    <font>
      <sz val="12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 applyFont="1" applyAlignme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10" fontId="7" fillId="0" borderId="19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left" vertical="center"/>
    </xf>
    <xf numFmtId="4" fontId="1" fillId="0" borderId="17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left" vertical="center"/>
    </xf>
    <xf numFmtId="165" fontId="7" fillId="0" borderId="20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vertical="center"/>
    </xf>
    <xf numFmtId="166" fontId="7" fillId="0" borderId="21" xfId="0" applyNumberFormat="1" applyFont="1" applyBorder="1" applyAlignment="1">
      <alignment vertical="center"/>
    </xf>
    <xf numFmtId="164" fontId="7" fillId="0" borderId="23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1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" fontId="1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1" fontId="7" fillId="0" borderId="3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164" fontId="1" fillId="0" borderId="34" xfId="0" applyNumberFormat="1" applyFont="1" applyBorder="1" applyAlignment="1">
      <alignment vertical="center"/>
    </xf>
    <xf numFmtId="1" fontId="1" fillId="0" borderId="18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9" fontId="7" fillId="3" borderId="35" xfId="0" applyNumberFormat="1" applyFont="1" applyFill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64" fontId="9" fillId="4" borderId="37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164" fontId="1" fillId="3" borderId="39" xfId="0" applyNumberFormat="1" applyFont="1" applyFill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5" borderId="39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0" fontId="1" fillId="6" borderId="18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1" fillId="0" borderId="18" xfId="0" applyNumberFormat="1" applyFont="1" applyBorder="1" applyAlignment="1">
      <alignment vertical="center"/>
    </xf>
    <xf numFmtId="164" fontId="7" fillId="4" borderId="35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/>
    <xf numFmtId="164" fontId="1" fillId="5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4" fontId="1" fillId="3" borderId="40" xfId="0" applyNumberFormat="1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167" fontId="1" fillId="5" borderId="18" xfId="0" applyNumberFormat="1" applyFont="1" applyFill="1" applyBorder="1" applyAlignment="1">
      <alignment vertical="center"/>
    </xf>
    <xf numFmtId="164" fontId="7" fillId="4" borderId="45" xfId="0" applyNumberFormat="1" applyFont="1" applyFill="1" applyBorder="1" applyAlignment="1">
      <alignment vertical="center"/>
    </xf>
    <xf numFmtId="0" fontId="1" fillId="0" borderId="46" xfId="0" applyFont="1" applyBorder="1" applyAlignment="1">
      <alignment vertical="center"/>
    </xf>
    <xf numFmtId="167" fontId="1" fillId="0" borderId="47" xfId="0" applyNumberFormat="1" applyFont="1" applyBorder="1" applyAlignment="1">
      <alignment vertical="center"/>
    </xf>
    <xf numFmtId="164" fontId="1" fillId="3" borderId="18" xfId="0" applyNumberFormat="1" applyFont="1" applyFill="1" applyBorder="1" applyAlignment="1">
      <alignment horizontal="center" vertical="center"/>
    </xf>
    <xf numFmtId="164" fontId="1" fillId="0" borderId="47" xfId="0" applyNumberFormat="1" applyFont="1" applyBorder="1" applyAlignment="1">
      <alignment vertical="center"/>
    </xf>
    <xf numFmtId="167" fontId="1" fillId="0" borderId="18" xfId="0" applyNumberFormat="1" applyFont="1" applyBorder="1" applyAlignment="1">
      <alignment vertical="center"/>
    </xf>
    <xf numFmtId="164" fontId="1" fillId="3" borderId="1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0" fontId="9" fillId="4" borderId="21" xfId="0" applyFont="1" applyFill="1" applyBorder="1" applyAlignment="1">
      <alignment horizontal="center" vertical="center" wrapText="1"/>
    </xf>
    <xf numFmtId="13" fontId="1" fillId="3" borderId="18" xfId="0" applyNumberFormat="1" applyFont="1" applyFill="1" applyBorder="1" applyAlignment="1">
      <alignment vertical="center"/>
    </xf>
    <xf numFmtId="164" fontId="1" fillId="3" borderId="39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7" fillId="4" borderId="4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3" fillId="3" borderId="0" xfId="0" applyNumberFormat="1" applyFont="1" applyFill="1" applyAlignment="1"/>
    <xf numFmtId="164" fontId="1" fillId="0" borderId="0" xfId="0" applyNumberFormat="1" applyFont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0" fontId="7" fillId="0" borderId="48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4" borderId="50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164" fontId="9" fillId="4" borderId="5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3" borderId="18" xfId="0" applyNumberFormat="1" applyFont="1" applyFill="1" applyBorder="1" applyAlignment="1">
      <alignment vertical="center"/>
    </xf>
    <xf numFmtId="4" fontId="1" fillId="3" borderId="18" xfId="0" applyNumberFormat="1" applyFont="1" applyFill="1" applyBorder="1" applyAlignment="1">
      <alignment horizontal="center" vertical="center"/>
    </xf>
    <xf numFmtId="169" fontId="1" fillId="3" borderId="18" xfId="0" applyNumberFormat="1" applyFont="1" applyFill="1" applyBorder="1" applyAlignment="1">
      <alignment horizontal="center" vertical="center"/>
    </xf>
    <xf numFmtId="169" fontId="1" fillId="0" borderId="18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9" fontId="7" fillId="0" borderId="18" xfId="0" applyNumberFormat="1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7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" fontId="7" fillId="4" borderId="37" xfId="0" applyNumberFormat="1" applyFont="1" applyFill="1" applyBorder="1" applyAlignment="1">
      <alignment horizontal="center" vertical="center"/>
    </xf>
    <xf numFmtId="164" fontId="17" fillId="7" borderId="52" xfId="0" applyNumberFormat="1" applyFont="1" applyFill="1" applyBorder="1" applyAlignment="1">
      <alignment horizontal="center"/>
    </xf>
    <xf numFmtId="4" fontId="7" fillId="2" borderId="35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4" fontId="1" fillId="0" borderId="29" xfId="0" applyNumberFormat="1" applyFont="1" applyBorder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10" fontId="4" fillId="0" borderId="56" xfId="0" applyNumberFormat="1" applyFont="1" applyBorder="1" applyAlignment="1">
      <alignment horizontal="right"/>
    </xf>
    <xf numFmtId="0" fontId="5" fillId="0" borderId="55" xfId="0" applyFont="1" applyBorder="1"/>
    <xf numFmtId="10" fontId="5" fillId="0" borderId="56" xfId="0" applyNumberFormat="1" applyFont="1" applyBorder="1" applyAlignment="1">
      <alignment horizontal="right"/>
    </xf>
    <xf numFmtId="0" fontId="1" fillId="8" borderId="57" xfId="0" applyFont="1" applyFill="1" applyBorder="1"/>
    <xf numFmtId="0" fontId="1" fillId="8" borderId="58" xfId="0" applyFont="1" applyFill="1" applyBorder="1"/>
    <xf numFmtId="10" fontId="1" fillId="8" borderId="59" xfId="0" applyNumberFormat="1" applyFont="1" applyFill="1" applyBorder="1"/>
    <xf numFmtId="10" fontId="1" fillId="0" borderId="0" xfId="0" applyNumberFormat="1" applyFont="1"/>
    <xf numFmtId="9" fontId="1" fillId="0" borderId="0" xfId="0" applyNumberFormat="1" applyFont="1"/>
    <xf numFmtId="0" fontId="4" fillId="0" borderId="55" xfId="0" applyFont="1" applyBorder="1" applyAlignment="1">
      <alignment wrapText="1"/>
    </xf>
    <xf numFmtId="0" fontId="1" fillId="9" borderId="60" xfId="0" applyFont="1" applyFill="1" applyBorder="1"/>
    <xf numFmtId="0" fontId="5" fillId="9" borderId="61" xfId="0" applyFont="1" applyFill="1" applyBorder="1"/>
    <xf numFmtId="10" fontId="5" fillId="9" borderId="62" xfId="0" applyNumberFormat="1" applyFont="1" applyFill="1" applyBorder="1" applyAlignment="1">
      <alignment horizontal="right"/>
    </xf>
    <xf numFmtId="0" fontId="1" fillId="7" borderId="63" xfId="0" applyFont="1" applyFill="1" applyBorder="1"/>
    <xf numFmtId="0" fontId="1" fillId="0" borderId="29" xfId="0" applyFont="1" applyBorder="1"/>
    <xf numFmtId="0" fontId="1" fillId="0" borderId="8" xfId="0" applyFont="1" applyBorder="1"/>
    <xf numFmtId="0" fontId="5" fillId="0" borderId="26" xfId="0" applyFont="1" applyBorder="1"/>
    <xf numFmtId="0" fontId="1" fillId="0" borderId="56" xfId="0" applyFont="1" applyBorder="1"/>
    <xf numFmtId="0" fontId="5" fillId="3" borderId="59" xfId="0" applyFont="1" applyFill="1" applyBorder="1" applyAlignment="1">
      <alignment horizontal="right"/>
    </xf>
    <xf numFmtId="0" fontId="4" fillId="3" borderId="59" xfId="0" applyFont="1" applyFill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1" fillId="0" borderId="26" xfId="0" applyFont="1" applyBorder="1"/>
    <xf numFmtId="0" fontId="5" fillId="0" borderId="56" xfId="0" applyFont="1" applyBorder="1" applyAlignment="1">
      <alignment horizontal="right"/>
    </xf>
    <xf numFmtId="170" fontId="5" fillId="0" borderId="56" xfId="0" applyNumberFormat="1" applyFont="1" applyBorder="1" applyAlignment="1">
      <alignment horizontal="right"/>
    </xf>
    <xf numFmtId="9" fontId="5" fillId="0" borderId="56" xfId="0" applyNumberFormat="1" applyFont="1" applyBorder="1" applyAlignment="1">
      <alignment horizontal="right"/>
    </xf>
    <xf numFmtId="0" fontId="5" fillId="0" borderId="65" xfId="0" applyFont="1" applyBorder="1"/>
    <xf numFmtId="9" fontId="5" fillId="0" borderId="66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" fontId="19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/>
    <xf numFmtId="9" fontId="4" fillId="0" borderId="68" xfId="0" applyNumberFormat="1" applyFont="1" applyBorder="1"/>
    <xf numFmtId="9" fontId="4" fillId="0" borderId="18" xfId="0" applyNumberFormat="1" applyFont="1" applyBorder="1" applyAlignment="1">
      <alignment horizontal="center"/>
    </xf>
    <xf numFmtId="9" fontId="4" fillId="0" borderId="24" xfId="0" applyNumberFormat="1" applyFont="1" applyBorder="1"/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center" vertical="center"/>
    </xf>
    <xf numFmtId="10" fontId="4" fillId="3" borderId="15" xfId="0" applyNumberFormat="1" applyFont="1" applyFill="1" applyBorder="1" applyAlignment="1">
      <alignment horizontal="center" vertical="center"/>
    </xf>
    <xf numFmtId="10" fontId="4" fillId="0" borderId="68" xfId="0" applyNumberFormat="1" applyFont="1" applyBorder="1" applyAlignment="1">
      <alignment horizontal="right"/>
    </xf>
    <xf numFmtId="10" fontId="4" fillId="0" borderId="18" xfId="0" applyNumberFormat="1" applyFont="1" applyBorder="1" applyAlignment="1">
      <alignment horizontal="right"/>
    </xf>
    <xf numFmtId="10" fontId="4" fillId="0" borderId="24" xfId="0" applyNumberFormat="1" applyFont="1" applyBorder="1" applyAlignment="1">
      <alignment horizontal="right"/>
    </xf>
    <xf numFmtId="0" fontId="4" fillId="0" borderId="6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10" fontId="4" fillId="3" borderId="24" xfId="0" applyNumberFormat="1" applyFont="1" applyFill="1" applyBorder="1" applyAlignment="1">
      <alignment horizontal="center" vertical="center"/>
    </xf>
    <xf numFmtId="10" fontId="4" fillId="3" borderId="24" xfId="0" applyNumberFormat="1" applyFont="1" applyFill="1" applyBorder="1" applyAlignment="1">
      <alignment horizontal="center" vertical="center"/>
    </xf>
    <xf numFmtId="10" fontId="4" fillId="0" borderId="24" xfId="0" applyNumberFormat="1" applyFont="1" applyBorder="1" applyAlignment="1">
      <alignment horizontal="center" vertical="center"/>
    </xf>
    <xf numFmtId="10" fontId="4" fillId="3" borderId="18" xfId="0" applyNumberFormat="1" applyFont="1" applyFill="1" applyBorder="1" applyAlignment="1">
      <alignment horizontal="center"/>
    </xf>
    <xf numFmtId="10" fontId="4" fillId="0" borderId="24" xfId="0" applyNumberFormat="1" applyFont="1" applyBorder="1"/>
    <xf numFmtId="0" fontId="4" fillId="0" borderId="68" xfId="0" applyFont="1" applyBorder="1" applyAlignment="1">
      <alignment horizontal="right"/>
    </xf>
    <xf numFmtId="0" fontId="4" fillId="3" borderId="18" xfId="0" applyFont="1" applyFill="1" applyBorder="1" applyAlignment="1">
      <alignment horizontal="center"/>
    </xf>
    <xf numFmtId="0" fontId="4" fillId="0" borderId="24" xfId="0" applyFont="1" applyBorder="1"/>
    <xf numFmtId="0" fontId="4" fillId="0" borderId="71" xfId="0" applyFont="1" applyBorder="1" applyAlignment="1">
      <alignment horizontal="left" vertical="center"/>
    </xf>
    <xf numFmtId="10" fontId="4" fillId="3" borderId="73" xfId="0" applyNumberFormat="1" applyFont="1" applyFill="1" applyBorder="1" applyAlignment="1">
      <alignment horizontal="center" vertical="center"/>
    </xf>
    <xf numFmtId="0" fontId="4" fillId="0" borderId="68" xfId="0" applyFont="1" applyBorder="1"/>
    <xf numFmtId="0" fontId="4" fillId="0" borderId="18" xfId="0" applyFont="1" applyBorder="1" applyAlignment="1">
      <alignment horizont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0" fontId="4" fillId="0" borderId="74" xfId="0" applyNumberFormat="1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66" xfId="0" applyFont="1" applyBorder="1" applyAlignment="1">
      <alignment vertical="center"/>
    </xf>
    <xf numFmtId="0" fontId="5" fillId="8" borderId="75" xfId="0" applyFont="1" applyFill="1" applyBorder="1" applyAlignment="1">
      <alignment vertical="center" wrapText="1"/>
    </xf>
    <xf numFmtId="0" fontId="4" fillId="8" borderId="52" xfId="0" applyFont="1" applyFill="1" applyBorder="1" applyAlignment="1">
      <alignment vertical="center"/>
    </xf>
    <xf numFmtId="10" fontId="5" fillId="8" borderId="35" xfId="0" applyNumberFormat="1" applyFont="1" applyFill="1" applyBorder="1" applyAlignment="1">
      <alignment horizontal="center" vertical="center" wrapText="1"/>
    </xf>
    <xf numFmtId="10" fontId="4" fillId="0" borderId="71" xfId="0" applyNumberFormat="1" applyFont="1" applyBorder="1" applyAlignment="1">
      <alignment horizontal="right"/>
    </xf>
    <xf numFmtId="10" fontId="4" fillId="0" borderId="20" xfId="0" applyNumberFormat="1" applyFont="1" applyBorder="1" applyAlignment="1">
      <alignment horizontal="right"/>
    </xf>
    <xf numFmtId="10" fontId="4" fillId="0" borderId="73" xfId="0" applyNumberFormat="1" applyFont="1" applyBorder="1" applyAlignment="1">
      <alignment horizontal="right"/>
    </xf>
    <xf numFmtId="0" fontId="4" fillId="0" borderId="4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0" fillId="0" borderId="68" xfId="0" applyFont="1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7" fillId="0" borderId="0" xfId="0" applyFont="1"/>
    <xf numFmtId="0" fontId="21" fillId="0" borderId="68" xfId="0" applyFont="1" applyBorder="1" applyAlignment="1">
      <alignment horizontal="center" vertical="center"/>
    </xf>
    <xf numFmtId="2" fontId="21" fillId="11" borderId="18" xfId="0" applyNumberFormat="1" applyFont="1" applyFill="1" applyBorder="1" applyAlignment="1">
      <alignment horizontal="right" vertical="center"/>
    </xf>
    <xf numFmtId="0" fontId="21" fillId="0" borderId="71" xfId="0" applyFont="1" applyBorder="1" applyAlignment="1">
      <alignment horizontal="center" vertical="center"/>
    </xf>
    <xf numFmtId="2" fontId="21" fillId="11" borderId="20" xfId="0" applyNumberFormat="1" applyFont="1" applyFill="1" applyBorder="1" applyAlignment="1">
      <alignment horizontal="right" vertical="center"/>
    </xf>
    <xf numFmtId="0" fontId="2" fillId="10" borderId="76" xfId="0" applyFont="1" applyFill="1" applyBorder="1" applyAlignment="1">
      <alignment horizontal="center"/>
    </xf>
    <xf numFmtId="0" fontId="1" fillId="0" borderId="77" xfId="0" applyFont="1" applyBorder="1"/>
    <xf numFmtId="0" fontId="22" fillId="0" borderId="77" xfId="0" applyFont="1" applyBorder="1" applyAlignment="1">
      <alignment horizontal="left"/>
    </xf>
    <xf numFmtId="0" fontId="22" fillId="0" borderId="78" xfId="0" applyFont="1" applyBorder="1" applyAlignment="1">
      <alignment horizontal="left"/>
    </xf>
    <xf numFmtId="0" fontId="4" fillId="7" borderId="63" xfId="0" applyFont="1" applyFill="1" applyBorder="1"/>
    <xf numFmtId="0" fontId="4" fillId="7" borderId="79" xfId="0" applyFont="1" applyFill="1" applyBorder="1"/>
    <xf numFmtId="0" fontId="7" fillId="7" borderId="60" xfId="0" applyFont="1" applyFill="1" applyBorder="1"/>
    <xf numFmtId="0" fontId="7" fillId="7" borderId="61" xfId="0" applyFont="1" applyFill="1" applyBorder="1" applyAlignment="1">
      <alignment horizontal="center"/>
    </xf>
    <xf numFmtId="0" fontId="7" fillId="7" borderId="62" xfId="0" applyFont="1" applyFill="1" applyBorder="1" applyAlignment="1">
      <alignment horizontal="center"/>
    </xf>
    <xf numFmtId="0" fontId="7" fillId="7" borderId="39" xfId="0" applyFont="1" applyFill="1" applyBorder="1"/>
    <xf numFmtId="0" fontId="7" fillId="7" borderId="58" xfId="0" applyFont="1" applyFill="1" applyBorder="1" applyAlignment="1">
      <alignment horizontal="center"/>
    </xf>
    <xf numFmtId="168" fontId="1" fillId="7" borderId="58" xfId="0" applyNumberFormat="1" applyFont="1" applyFill="1" applyBorder="1" applyAlignment="1">
      <alignment horizontal="center"/>
    </xf>
    <xf numFmtId="171" fontId="1" fillId="7" borderId="58" xfId="0" applyNumberFormat="1" applyFont="1" applyFill="1" applyBorder="1" applyAlignment="1">
      <alignment horizontal="right"/>
    </xf>
    <xf numFmtId="0" fontId="4" fillId="7" borderId="80" xfId="0" applyFont="1" applyFill="1" applyBorder="1"/>
    <xf numFmtId="171" fontId="4" fillId="7" borderId="58" xfId="0" applyNumberFormat="1" applyFont="1" applyFill="1" applyBorder="1"/>
    <xf numFmtId="0" fontId="4" fillId="7" borderId="61" xfId="0" applyFont="1" applyFill="1" applyBorder="1"/>
    <xf numFmtId="171" fontId="1" fillId="7" borderId="80" xfId="0" applyNumberFormat="1" applyFont="1" applyFill="1" applyBorder="1"/>
    <xf numFmtId="2" fontId="1" fillId="7" borderId="59" xfId="0" applyNumberFormat="1" applyFont="1" applyFill="1" applyBorder="1" applyAlignment="1">
      <alignment horizontal="center"/>
    </xf>
    <xf numFmtId="171" fontId="7" fillId="7" borderId="62" xfId="0" applyNumberFormat="1" applyFont="1" applyFill="1" applyBorder="1"/>
    <xf numFmtId="171" fontId="1" fillId="7" borderId="63" xfId="0" applyNumberFormat="1" applyFont="1" applyFill="1" applyBorder="1"/>
    <xf numFmtId="171" fontId="4" fillId="7" borderId="63" xfId="0" applyNumberFormat="1" applyFont="1" applyFill="1" applyBorder="1"/>
    <xf numFmtId="0" fontId="11" fillId="5" borderId="42" xfId="0" applyFont="1" applyFill="1" applyBorder="1" applyAlignment="1">
      <alignment horizontal="left" vertical="center"/>
    </xf>
    <xf numFmtId="0" fontId="3" fillId="0" borderId="43" xfId="0" applyFont="1" applyBorder="1"/>
    <xf numFmtId="0" fontId="3" fillId="0" borderId="44" xfId="0" applyFont="1" applyBorder="1"/>
    <xf numFmtId="0" fontId="18" fillId="7" borderId="41" xfId="0" applyFont="1" applyFill="1" applyBorder="1"/>
    <xf numFmtId="0" fontId="3" fillId="0" borderId="53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164" fontId="6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164" fontId="7" fillId="0" borderId="16" xfId="0" applyNumberFormat="1" applyFont="1" applyBorder="1" applyAlignment="1">
      <alignment horizontal="left" vertical="center"/>
    </xf>
    <xf numFmtId="0" fontId="3" fillId="0" borderId="17" xfId="0" applyFont="1" applyBorder="1"/>
    <xf numFmtId="164" fontId="7" fillId="0" borderId="9" xfId="0" applyNumberFormat="1" applyFont="1" applyBorder="1" applyAlignment="1">
      <alignment horizontal="center" vertical="center"/>
    </xf>
    <xf numFmtId="0" fontId="3" fillId="0" borderId="22" xfId="0" applyFont="1" applyBorder="1"/>
    <xf numFmtId="0" fontId="7" fillId="0" borderId="31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4" fontId="2" fillId="2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10" borderId="64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67" xfId="0" applyFont="1" applyBorder="1"/>
    <xf numFmtId="0" fontId="4" fillId="0" borderId="49" xfId="0" applyFont="1" applyBorder="1" applyAlignment="1">
      <alignment horizontal="center" vertical="center"/>
    </xf>
    <xf numFmtId="0" fontId="3" fillId="0" borderId="72" xfId="0" applyFont="1" applyBorder="1"/>
    <xf numFmtId="0" fontId="6" fillId="10" borderId="9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/>
    </xf>
    <xf numFmtId="0" fontId="7" fillId="7" borderId="4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</xdr:row>
      <xdr:rowOff>28575</xdr:rowOff>
    </xdr:from>
    <xdr:ext cx="1285875" cy="361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9525</xdr:rowOff>
    </xdr:from>
    <xdr:ext cx="2038350" cy="3714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G7" sqref="G7"/>
    </sheetView>
  </sheetViews>
  <sheetFormatPr defaultColWidth="12.7109375" defaultRowHeight="15" customHeight="1" x14ac:dyDescent="0.2"/>
  <cols>
    <col min="1" max="1" width="44.7109375" customWidth="1"/>
    <col min="2" max="2" width="16" customWidth="1"/>
    <col min="3" max="3" width="11.85546875" customWidth="1"/>
    <col min="4" max="4" width="14.7109375" customWidth="1"/>
    <col min="5" max="5" width="15.28515625" customWidth="1"/>
    <col min="6" max="6" width="13.28515625" customWidth="1"/>
    <col min="7" max="7" width="28.140625" customWidth="1"/>
    <col min="8" max="8" width="9.140625" customWidth="1"/>
    <col min="9" max="9" width="14.7109375" customWidth="1"/>
    <col min="10" max="10" width="13.28515625" customWidth="1"/>
    <col min="11" max="26" width="9.140625" customWidth="1"/>
  </cols>
  <sheetData>
    <row r="1" spans="1:26" ht="16.5" customHeight="1" x14ac:dyDescent="0.2">
      <c r="A1" s="1"/>
      <c r="B1" s="2"/>
      <c r="C1" s="2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">
      <c r="A2" s="251" t="s">
        <v>0</v>
      </c>
      <c r="B2" s="252"/>
      <c r="C2" s="252"/>
      <c r="D2" s="252"/>
      <c r="E2" s="252"/>
      <c r="F2" s="253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.75" customHeight="1" x14ac:dyDescent="0.2">
      <c r="A3" s="254" t="s">
        <v>1</v>
      </c>
      <c r="B3" s="255"/>
      <c r="C3" s="255"/>
      <c r="D3" s="255"/>
      <c r="E3" s="255"/>
      <c r="F3" s="256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0.5" customHeight="1" x14ac:dyDescent="0.2">
      <c r="A4" s="6"/>
      <c r="B4" s="2"/>
      <c r="C4" s="2"/>
      <c r="D4" s="3"/>
      <c r="E4" s="3"/>
      <c r="F4" s="7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257" t="s">
        <v>2</v>
      </c>
      <c r="B5" s="258"/>
      <c r="C5" s="258"/>
      <c r="D5" s="258"/>
      <c r="E5" s="258"/>
      <c r="F5" s="259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 t="s">
        <v>3</v>
      </c>
      <c r="B6" s="9"/>
      <c r="C6" s="9"/>
      <c r="D6" s="10"/>
      <c r="E6" s="11" t="s">
        <v>4</v>
      </c>
      <c r="F6" s="12" t="s">
        <v>5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3" t="str">
        <f>A38</f>
        <v>1. Mão-de-obra</v>
      </c>
      <c r="B7" s="14"/>
      <c r="C7" s="14"/>
      <c r="D7" s="14"/>
      <c r="E7" s="15">
        <f>SUM(E8:E12)</f>
        <v>11372.52</v>
      </c>
      <c r="F7" s="16">
        <f>IFERROR(E7/$E$24,0)</f>
        <v>0.41988042151526633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customHeight="1" x14ac:dyDescent="0.2">
      <c r="A8" s="19" t="str">
        <f>A40</f>
        <v>1.1. Motorista</v>
      </c>
      <c r="B8" s="20"/>
      <c r="C8" s="20"/>
      <c r="D8" s="20"/>
      <c r="E8" s="21">
        <v>4879.2299999999996</v>
      </c>
      <c r="F8" s="16">
        <v>0.19040000000000001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9" t="str">
        <f>A30</f>
        <v>1.2. Auxiliar</v>
      </c>
      <c r="B9" s="20"/>
      <c r="C9" s="20"/>
      <c r="D9" s="20"/>
      <c r="E9" s="21">
        <v>4846.47</v>
      </c>
      <c r="F9" s="16">
        <v>9.2499999999999999E-2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9" t="str">
        <f>A70</f>
        <v>1.3. Vale Transporte</v>
      </c>
      <c r="B10" s="20"/>
      <c r="C10" s="20"/>
      <c r="D10" s="20"/>
      <c r="E10" s="21">
        <v>637.55999999999995</v>
      </c>
      <c r="F10" s="16">
        <v>1.38E-2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9" t="str">
        <f>A78</f>
        <v>1.4. Vale-refeição (diário)</v>
      </c>
      <c r="B11" s="20"/>
      <c r="C11" s="20"/>
      <c r="D11" s="20"/>
      <c r="E11" s="21">
        <v>847.56</v>
      </c>
      <c r="F11" s="16">
        <v>1.61E-2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9" t="str">
        <f>A84</f>
        <v>1.5. Auxílio Alimentação (mensal)</v>
      </c>
      <c r="B12" s="20"/>
      <c r="C12" s="20"/>
      <c r="D12" s="20"/>
      <c r="E12" s="21">
        <v>161.69999999999999</v>
      </c>
      <c r="F12" s="16">
        <v>7.0000000000000001E-3</v>
      </c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260" t="str">
        <f>A92</f>
        <v>2. Uniformes e Equipamentos de Proteção Individual</v>
      </c>
      <c r="B13" s="261"/>
      <c r="C13" s="261"/>
      <c r="D13" s="14"/>
      <c r="E13" s="15">
        <v>127.05</v>
      </c>
      <c r="F13" s="16">
        <f t="shared" ref="F13:F14" si="0">IFERROR(E13/$E$24,0)</f>
        <v>4.6907640130344538E-3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 x14ac:dyDescent="0.2">
      <c r="A14" s="22" t="str">
        <f>A109</f>
        <v>3. Veículos e Equipamentos</v>
      </c>
      <c r="B14" s="23"/>
      <c r="C14" s="14"/>
      <c r="D14" s="14"/>
      <c r="E14" s="15">
        <v>8031.87</v>
      </c>
      <c r="F14" s="16">
        <f t="shared" si="0"/>
        <v>0.29654157224219629</v>
      </c>
      <c r="G14" s="17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customHeight="1" x14ac:dyDescent="0.2">
      <c r="A15" s="24" t="str">
        <f>A111</f>
        <v>3.1. Caminhão</v>
      </c>
      <c r="B15" s="25"/>
      <c r="C15" s="20"/>
      <c r="D15" s="20"/>
      <c r="E15" s="21"/>
      <c r="F15" s="16"/>
      <c r="G15" s="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26" t="s">
        <v>6</v>
      </c>
      <c r="B16" s="25"/>
      <c r="C16" s="20"/>
      <c r="D16" s="20"/>
      <c r="E16" s="21">
        <v>924</v>
      </c>
      <c r="F16" s="16">
        <v>0.04</v>
      </c>
      <c r="G16" s="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26" t="s">
        <v>7</v>
      </c>
      <c r="B17" s="25"/>
      <c r="C17" s="20"/>
      <c r="D17" s="20"/>
      <c r="E17" s="21">
        <v>693</v>
      </c>
      <c r="F17" s="16">
        <v>0.03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24" t="str">
        <f>A133</f>
        <v>3.1.3. Impostos e Seguros</v>
      </c>
      <c r="B18" s="25"/>
      <c r="C18" s="20"/>
      <c r="D18" s="20"/>
      <c r="E18" s="21">
        <v>462</v>
      </c>
      <c r="F18" s="16">
        <v>0.02</v>
      </c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24" t="str">
        <f>A140</f>
        <v>3.1.4. Consumos</v>
      </c>
      <c r="B19" s="25"/>
      <c r="C19" s="20"/>
      <c r="D19" s="20"/>
      <c r="E19" s="21">
        <v>5775</v>
      </c>
      <c r="F19" s="16">
        <v>0.25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4" t="str">
        <f>A156</f>
        <v>3.1.5. Manutenção</v>
      </c>
      <c r="B20" s="25"/>
      <c r="C20" s="20"/>
      <c r="D20" s="20"/>
      <c r="E20" s="21">
        <v>115.5</v>
      </c>
      <c r="F20" s="16">
        <v>5.0000000000000001E-3</v>
      </c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24" t="str">
        <f>A161</f>
        <v>3.1.6. Pneus</v>
      </c>
      <c r="B21" s="25"/>
      <c r="C21" s="20"/>
      <c r="D21" s="20"/>
      <c r="E21" s="21">
        <v>62.47</v>
      </c>
      <c r="F21" s="16">
        <v>2.7000000000000001E-3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2" t="str">
        <f>A173</f>
        <v>4. Monitoramento da Frota</v>
      </c>
      <c r="B22" s="23"/>
      <c r="C22" s="14"/>
      <c r="D22" s="14"/>
      <c r="E22" s="15">
        <v>92.4</v>
      </c>
      <c r="F22" s="16">
        <f t="shared" ref="F22:F24" si="1">IFERROR(E22/$E$24,0)</f>
        <v>3.4114647367523301E-3</v>
      </c>
      <c r="G22" s="17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">
      <c r="A23" s="22" t="str">
        <f>A188</f>
        <v>5. Benefícios e Despesas Indiretas - BDI</v>
      </c>
      <c r="B23" s="23"/>
      <c r="C23" s="14"/>
      <c r="D23" s="14"/>
      <c r="E23" s="27">
        <v>7461.3</v>
      </c>
      <c r="F23" s="16">
        <f t="shared" si="1"/>
        <v>0.27547577749275065</v>
      </c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">
      <c r="A24" s="28" t="s">
        <v>8</v>
      </c>
      <c r="B24" s="29"/>
      <c r="C24" s="30"/>
      <c r="D24" s="30"/>
      <c r="E24" s="31">
        <v>27085.14</v>
      </c>
      <c r="F24" s="16">
        <f t="shared" si="1"/>
        <v>1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3"/>
      <c r="E25" s="3"/>
      <c r="F25" s="3"/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3"/>
      <c r="E26" s="3"/>
      <c r="F26" s="3"/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257" t="s">
        <v>9</v>
      </c>
      <c r="B27" s="258"/>
      <c r="C27" s="258"/>
      <c r="D27" s="258"/>
      <c r="E27" s="259"/>
      <c r="F27" s="3"/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262" t="s">
        <v>10</v>
      </c>
      <c r="B28" s="258"/>
      <c r="C28" s="258"/>
      <c r="D28" s="263"/>
      <c r="E28" s="32" t="s">
        <v>11</v>
      </c>
      <c r="F28" s="3"/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19" t="str">
        <f>+A40</f>
        <v>1.1. Motorista</v>
      </c>
      <c r="B29" s="20"/>
      <c r="C29" s="20"/>
      <c r="D29" s="33"/>
      <c r="E29" s="34">
        <f>C52</f>
        <v>1</v>
      </c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35" t="str">
        <f>A55</f>
        <v>1.2. Auxiliar</v>
      </c>
      <c r="B30" s="36"/>
      <c r="C30" s="36"/>
      <c r="D30" s="37"/>
      <c r="E30" s="38">
        <v>1</v>
      </c>
      <c r="F30" s="3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39" t="s">
        <v>12</v>
      </c>
      <c r="B31" s="40"/>
      <c r="C31" s="40"/>
      <c r="D31" s="41"/>
      <c r="E31" s="42">
        <f>SUM(E29:E30)</f>
        <v>2</v>
      </c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43"/>
      <c r="B32" s="44"/>
      <c r="C32" s="3"/>
      <c r="D32" s="3"/>
      <c r="E32" s="7"/>
      <c r="F32" s="3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264" t="s">
        <v>13</v>
      </c>
      <c r="B33" s="265"/>
      <c r="C33" s="265"/>
      <c r="D33" s="266"/>
      <c r="E33" s="32" t="s">
        <v>11</v>
      </c>
      <c r="F33" s="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45" t="str">
        <f>+A111</f>
        <v>3.1. Caminhão</v>
      </c>
      <c r="B34" s="20"/>
      <c r="C34" s="20"/>
      <c r="D34" s="33"/>
      <c r="E34" s="46">
        <f>C120</f>
        <v>1</v>
      </c>
      <c r="F34" s="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3"/>
      <c r="B35" s="3"/>
      <c r="C35" s="3"/>
      <c r="D35" s="1"/>
      <c r="E35" s="47"/>
      <c r="F35" s="1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48" t="s">
        <v>14</v>
      </c>
      <c r="B36" s="49">
        <v>1</v>
      </c>
      <c r="C36" s="17"/>
      <c r="D36" s="18"/>
      <c r="E36" s="50"/>
      <c r="F36" s="18"/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">
      <c r="A37" s="3"/>
      <c r="B37" s="3"/>
      <c r="C37" s="3"/>
      <c r="D37" s="1"/>
      <c r="E37" s="47"/>
      <c r="F37" s="1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8" t="s">
        <v>15</v>
      </c>
      <c r="B38" s="1"/>
      <c r="C38" s="1"/>
      <c r="D38" s="3"/>
      <c r="E38" s="3"/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3"/>
      <c r="E39" s="3"/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 t="s">
        <v>16</v>
      </c>
      <c r="B40" s="1"/>
      <c r="C40" s="1"/>
      <c r="D40" s="3"/>
      <c r="E40" s="3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51" t="s">
        <v>17</v>
      </c>
      <c r="B41" s="52" t="s">
        <v>18</v>
      </c>
      <c r="C41" s="52" t="s">
        <v>11</v>
      </c>
      <c r="D41" s="53" t="s">
        <v>19</v>
      </c>
      <c r="E41" s="53" t="s">
        <v>20</v>
      </c>
      <c r="F41" s="54" t="s">
        <v>21</v>
      </c>
      <c r="G41" s="17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 x14ac:dyDescent="0.2">
      <c r="A42" s="55" t="s">
        <v>22</v>
      </c>
      <c r="B42" s="56" t="s">
        <v>23</v>
      </c>
      <c r="C42" s="56">
        <v>1</v>
      </c>
      <c r="D42" s="57">
        <v>2350.5500000000002</v>
      </c>
      <c r="E42" s="58">
        <f>C42*D42</f>
        <v>2350.5500000000002</v>
      </c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55" t="s">
        <v>24</v>
      </c>
      <c r="B43" s="56" t="s">
        <v>23</v>
      </c>
      <c r="C43" s="56">
        <v>1</v>
      </c>
      <c r="D43" s="59">
        <v>1621</v>
      </c>
      <c r="E43" s="58"/>
      <c r="F43" s="3"/>
      <c r="G43" s="17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 x14ac:dyDescent="0.2">
      <c r="A44" s="60" t="s">
        <v>25</v>
      </c>
      <c r="B44" s="61" t="s">
        <v>26</v>
      </c>
      <c r="C44" s="62">
        <v>0</v>
      </c>
      <c r="D44" s="63">
        <v>0</v>
      </c>
      <c r="E44" s="63">
        <f t="shared" ref="E44:E45" si="2">C44*D44</f>
        <v>0</v>
      </c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60" t="s">
        <v>27</v>
      </c>
      <c r="B45" s="61" t="s">
        <v>26</v>
      </c>
      <c r="C45" s="62">
        <v>0</v>
      </c>
      <c r="D45" s="63">
        <v>0</v>
      </c>
      <c r="E45" s="63">
        <f t="shared" si="2"/>
        <v>0</v>
      </c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60" t="s">
        <v>28</v>
      </c>
      <c r="B46" s="61" t="s">
        <v>29</v>
      </c>
      <c r="C46" s="1"/>
      <c r="D46" s="63">
        <f>63/302*(SUM(E44:E45))</f>
        <v>0</v>
      </c>
      <c r="E46" s="63">
        <f>D46</f>
        <v>0</v>
      </c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60" t="s">
        <v>30</v>
      </c>
      <c r="B47" s="61"/>
      <c r="C47" s="64">
        <v>1</v>
      </c>
      <c r="D47" s="63"/>
      <c r="E47" s="63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60" t="s">
        <v>31</v>
      </c>
      <c r="B48" s="61" t="s">
        <v>5</v>
      </c>
      <c r="C48" s="65">
        <v>40</v>
      </c>
      <c r="D48" s="66">
        <f>D43*(C48/100)</f>
        <v>648.40000000000009</v>
      </c>
      <c r="E48" s="63">
        <f>D48</f>
        <v>648.40000000000009</v>
      </c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67" t="s">
        <v>32</v>
      </c>
      <c r="B49" s="68"/>
      <c r="C49" s="68"/>
      <c r="D49" s="69"/>
      <c r="E49" s="70">
        <f>SUM(E42:E48)</f>
        <v>2998.9500000000003</v>
      </c>
      <c r="F49" s="17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60" t="s">
        <v>33</v>
      </c>
      <c r="B50" s="61" t="s">
        <v>5</v>
      </c>
      <c r="C50" s="71">
        <f>'2.Encargos Sociais'!C35</f>
        <v>0.70595951999999995</v>
      </c>
      <c r="D50" s="63">
        <f>E49</f>
        <v>2998.9500000000003</v>
      </c>
      <c r="E50" s="63">
        <f>D50*C50</f>
        <v>2117.1373025040002</v>
      </c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67" t="s">
        <v>34</v>
      </c>
      <c r="B51" s="72"/>
      <c r="C51" s="72"/>
      <c r="D51" s="73"/>
      <c r="E51" s="70">
        <f>E49+E50</f>
        <v>5116.087302504</v>
      </c>
      <c r="F51" s="17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60" t="s">
        <v>35</v>
      </c>
      <c r="B52" s="61" t="s">
        <v>36</v>
      </c>
      <c r="C52" s="65">
        <v>1</v>
      </c>
      <c r="D52" s="63">
        <f>E51</f>
        <v>5116.087302504</v>
      </c>
      <c r="E52" s="63">
        <f>C52*D52</f>
        <v>5116.087302504</v>
      </c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60" t="s">
        <v>37</v>
      </c>
      <c r="B53" s="1"/>
      <c r="C53" s="1"/>
      <c r="D53" s="74" t="s">
        <v>38</v>
      </c>
      <c r="E53" s="75">
        <f>$B$36</f>
        <v>1</v>
      </c>
      <c r="F53" s="76">
        <f>E52*E53</f>
        <v>5116.087302504</v>
      </c>
      <c r="G53" s="17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 x14ac:dyDescent="0.2">
      <c r="A54" s="1"/>
      <c r="B54" s="1"/>
      <c r="C54" s="1"/>
      <c r="D54" s="3"/>
      <c r="E54" s="3"/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35" t="s">
        <v>39</v>
      </c>
      <c r="B55" s="1"/>
      <c r="C55" s="1"/>
      <c r="D55" s="3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51" t="s">
        <v>17</v>
      </c>
      <c r="B56" s="52" t="s">
        <v>18</v>
      </c>
      <c r="C56" s="52" t="s">
        <v>11</v>
      </c>
      <c r="D56" s="53" t="s">
        <v>19</v>
      </c>
      <c r="E56" s="53" t="s">
        <v>20</v>
      </c>
      <c r="F56" s="54" t="s">
        <v>40</v>
      </c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55" t="s">
        <v>22</v>
      </c>
      <c r="B57" s="56" t="s">
        <v>23</v>
      </c>
      <c r="C57" s="56">
        <v>1</v>
      </c>
      <c r="D57" s="77">
        <v>1576.62</v>
      </c>
      <c r="E57" s="58">
        <f>C57*D57</f>
        <v>1576.62</v>
      </c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55" t="s">
        <v>24</v>
      </c>
      <c r="B58" s="56" t="s">
        <v>23</v>
      </c>
      <c r="C58" s="56">
        <v>1</v>
      </c>
      <c r="D58" s="78">
        <v>1621</v>
      </c>
      <c r="E58" s="58"/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60" t="s">
        <v>25</v>
      </c>
      <c r="B59" s="61" t="s">
        <v>26</v>
      </c>
      <c r="C59" s="62">
        <v>0</v>
      </c>
      <c r="D59" s="63"/>
      <c r="E59" s="58">
        <f t="shared" ref="E59:E62" si="3">C59*D59</f>
        <v>0</v>
      </c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60" t="s">
        <v>27</v>
      </c>
      <c r="B60" s="61" t="s">
        <v>26</v>
      </c>
      <c r="C60" s="62">
        <v>0</v>
      </c>
      <c r="D60" s="63"/>
      <c r="E60" s="58">
        <f t="shared" si="3"/>
        <v>0</v>
      </c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60" t="s">
        <v>28</v>
      </c>
      <c r="B61" s="61" t="s">
        <v>29</v>
      </c>
      <c r="C61" s="1"/>
      <c r="D61" s="63">
        <f>63/302*(SUM(E59:E60))</f>
        <v>0</v>
      </c>
      <c r="E61" s="58">
        <f t="shared" si="3"/>
        <v>0</v>
      </c>
      <c r="F61" s="3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60" t="s">
        <v>30</v>
      </c>
      <c r="B62" s="61"/>
      <c r="C62" s="64">
        <v>1</v>
      </c>
      <c r="D62" s="63"/>
      <c r="E62" s="58">
        <f t="shared" si="3"/>
        <v>0</v>
      </c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60" t="s">
        <v>31</v>
      </c>
      <c r="B63" s="61" t="s">
        <v>5</v>
      </c>
      <c r="C63" s="65">
        <v>40</v>
      </c>
      <c r="D63" s="66">
        <f>D58*(C63/100)</f>
        <v>648.40000000000009</v>
      </c>
      <c r="E63" s="58">
        <f>D63</f>
        <v>648.40000000000009</v>
      </c>
      <c r="F63" s="3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67" t="s">
        <v>32</v>
      </c>
      <c r="B64" s="68"/>
      <c r="C64" s="68"/>
      <c r="D64" s="69"/>
      <c r="E64" s="70">
        <f>SUM(E57:E63)</f>
        <v>2225.02</v>
      </c>
      <c r="F64" s="17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60" t="s">
        <v>33</v>
      </c>
      <c r="B65" s="61" t="s">
        <v>5</v>
      </c>
      <c r="C65" s="71">
        <f>'2.Encargos Sociais'!C35</f>
        <v>0.70595951999999995</v>
      </c>
      <c r="D65" s="63">
        <f>E64</f>
        <v>2225.02</v>
      </c>
      <c r="E65" s="63">
        <f>D65*C65</f>
        <v>1570.7740511903999</v>
      </c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67" t="s">
        <v>34</v>
      </c>
      <c r="B66" s="72"/>
      <c r="C66" s="72"/>
      <c r="D66" s="73"/>
      <c r="E66" s="70">
        <f>E64+E65</f>
        <v>3795.7940511903998</v>
      </c>
      <c r="F66" s="17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60" t="s">
        <v>35</v>
      </c>
      <c r="B67" s="61" t="s">
        <v>36</v>
      </c>
      <c r="C67" s="65">
        <v>1</v>
      </c>
      <c r="D67" s="63">
        <f>E66</f>
        <v>3795.7940511903998</v>
      </c>
      <c r="E67" s="63">
        <f>C67*D67</f>
        <v>3795.7940511903998</v>
      </c>
      <c r="F67" s="3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60" t="s">
        <v>37</v>
      </c>
      <c r="B68" s="1"/>
      <c r="C68" s="1"/>
      <c r="D68" s="74" t="s">
        <v>38</v>
      </c>
      <c r="E68" s="75">
        <f>$B$36</f>
        <v>1</v>
      </c>
      <c r="F68" s="76">
        <f>E67*E68</f>
        <v>3795.7940511903998</v>
      </c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3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 t="s">
        <v>41</v>
      </c>
      <c r="B70" s="79"/>
      <c r="C70" s="1"/>
      <c r="D70" s="3"/>
      <c r="E70" s="1"/>
      <c r="F70" s="3"/>
      <c r="G70" s="3"/>
      <c r="H70" s="1"/>
      <c r="I70" s="80"/>
      <c r="J70" s="8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51" t="s">
        <v>17</v>
      </c>
      <c r="B71" s="52" t="s">
        <v>18</v>
      </c>
      <c r="C71" s="52" t="s">
        <v>11</v>
      </c>
      <c r="D71" s="53" t="s">
        <v>19</v>
      </c>
      <c r="E71" s="53" t="s">
        <v>20</v>
      </c>
      <c r="F71" s="54" t="s">
        <v>42</v>
      </c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60" t="s">
        <v>43</v>
      </c>
      <c r="B72" s="61" t="s">
        <v>29</v>
      </c>
      <c r="C72" s="81">
        <v>2</v>
      </c>
      <c r="D72" s="82">
        <v>6.33</v>
      </c>
      <c r="E72" s="63"/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60" t="s">
        <v>44</v>
      </c>
      <c r="B73" s="61" t="s">
        <v>45</v>
      </c>
      <c r="C73" s="83">
        <v>21</v>
      </c>
      <c r="D73" s="63"/>
      <c r="E73" s="58"/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55" t="s">
        <v>46</v>
      </c>
      <c r="B74" s="56" t="s">
        <v>47</v>
      </c>
      <c r="C74" s="84">
        <v>21</v>
      </c>
      <c r="D74" s="58">
        <f>IFERROR((($C$73*2*$D$72)-(E57*0.06))/($C$73*2),"-")</f>
        <v>4.0776857142857148</v>
      </c>
      <c r="E74" s="58">
        <f t="shared" ref="E74:E75" si="4">IFERROR(C74*D74,"-")</f>
        <v>85.631400000000014</v>
      </c>
      <c r="F74" s="3"/>
      <c r="G74" s="3"/>
      <c r="H74" s="1"/>
      <c r="I74" s="80"/>
      <c r="J74" s="8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55" t="s">
        <v>48</v>
      </c>
      <c r="B75" s="56" t="s">
        <v>47</v>
      </c>
      <c r="C75" s="84">
        <v>21</v>
      </c>
      <c r="D75" s="58">
        <f>IFERROR((($C$73*2*$D$72)-(E42*0.06))/($C$73*2),"-")</f>
        <v>2.9720714285714287</v>
      </c>
      <c r="E75" s="58">
        <f t="shared" si="4"/>
        <v>62.413499999999999</v>
      </c>
      <c r="F75" s="3"/>
      <c r="G75" s="3"/>
      <c r="H75" s="1"/>
      <c r="I75" s="80"/>
      <c r="J75" s="80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246"/>
      <c r="B76" s="247"/>
      <c r="C76" s="247"/>
      <c r="D76" s="247"/>
      <c r="E76" s="248"/>
      <c r="F76" s="85">
        <f>SUM(E73:E75)</f>
        <v>148.04490000000001</v>
      </c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3"/>
      <c r="E77" s="3"/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 t="s">
        <v>49</v>
      </c>
      <c r="B78" s="1"/>
      <c r="C78" s="1"/>
      <c r="D78" s="3"/>
      <c r="E78" s="3"/>
      <c r="F78" s="17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51" t="s">
        <v>17</v>
      </c>
      <c r="B79" s="52" t="s">
        <v>18</v>
      </c>
      <c r="C79" s="52" t="s">
        <v>11</v>
      </c>
      <c r="D79" s="53" t="s">
        <v>19</v>
      </c>
      <c r="E79" s="53" t="s">
        <v>20</v>
      </c>
      <c r="F79" s="54" t="s">
        <v>50</v>
      </c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86" t="str">
        <f>A74</f>
        <v>Auxiliar</v>
      </c>
      <c r="B80" s="61" t="s">
        <v>51</v>
      </c>
      <c r="C80" s="87">
        <f>C73*C67</f>
        <v>21</v>
      </c>
      <c r="D80" s="88">
        <v>16.52</v>
      </c>
      <c r="E80" s="89">
        <f t="shared" ref="E80:E81" si="5">C80*D80</f>
        <v>346.92</v>
      </c>
      <c r="F80" s="17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60" t="str">
        <f>+A75</f>
        <v>Motorista</v>
      </c>
      <c r="B81" s="61" t="s">
        <v>51</v>
      </c>
      <c r="C81" s="90">
        <f>C73</f>
        <v>21</v>
      </c>
      <c r="D81" s="88">
        <v>16.52</v>
      </c>
      <c r="E81" s="75">
        <f t="shared" si="5"/>
        <v>346.92</v>
      </c>
      <c r="F81" s="17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3"/>
      <c r="E82" s="3"/>
      <c r="F82" s="85">
        <f>SUM(E80:E81)</f>
        <v>693.84</v>
      </c>
      <c r="G82" s="3"/>
      <c r="H82" s="1"/>
      <c r="I82" s="80"/>
      <c r="J82" s="80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3"/>
      <c r="E83" s="3"/>
      <c r="F83" s="3"/>
      <c r="G83" s="3"/>
      <c r="H83" s="1"/>
      <c r="I83" s="80"/>
      <c r="J83" s="80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 t="s">
        <v>52</v>
      </c>
      <c r="B84" s="1"/>
      <c r="C84" s="1"/>
      <c r="D84" s="3"/>
      <c r="E84" s="3"/>
      <c r="F84" s="17"/>
      <c r="G84" s="3"/>
      <c r="H84" s="1"/>
      <c r="I84" s="80"/>
      <c r="J84" s="80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51" t="s">
        <v>17</v>
      </c>
      <c r="B85" s="52" t="s">
        <v>18</v>
      </c>
      <c r="C85" s="52" t="s">
        <v>11</v>
      </c>
      <c r="D85" s="53" t="s">
        <v>19</v>
      </c>
      <c r="E85" s="53" t="s">
        <v>20</v>
      </c>
      <c r="F85" s="54" t="s">
        <v>53</v>
      </c>
      <c r="G85" s="3"/>
      <c r="H85" s="1"/>
      <c r="I85" s="80"/>
      <c r="J85" s="80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86" t="str">
        <f>A74</f>
        <v>Auxiliar</v>
      </c>
      <c r="B86" s="61" t="s">
        <v>51</v>
      </c>
      <c r="C86" s="87">
        <v>1</v>
      </c>
      <c r="D86" s="88">
        <v>125.35</v>
      </c>
      <c r="E86" s="89">
        <f t="shared" ref="E86:E87" si="6">C86*D86</f>
        <v>125.35</v>
      </c>
      <c r="F86" s="17"/>
      <c r="G86" s="3"/>
      <c r="H86" s="1"/>
      <c r="I86" s="80"/>
      <c r="J86" s="80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60" t="str">
        <f>+A81</f>
        <v>Motorista</v>
      </c>
      <c r="B87" s="61" t="s">
        <v>51</v>
      </c>
      <c r="C87" s="90">
        <v>1</v>
      </c>
      <c r="D87" s="91">
        <f>D86</f>
        <v>125.35</v>
      </c>
      <c r="E87" s="75">
        <f t="shared" si="6"/>
        <v>125.35</v>
      </c>
      <c r="F87" s="17"/>
      <c r="G87" s="3"/>
      <c r="H87" s="1"/>
      <c r="I87" s="80"/>
      <c r="J87" s="80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74" t="s">
        <v>38</v>
      </c>
      <c r="E88" s="75">
        <f>$B$36</f>
        <v>1</v>
      </c>
      <c r="F88" s="85">
        <f>SUM(E86:E87)*E88</f>
        <v>250.7</v>
      </c>
      <c r="G88" s="3"/>
      <c r="H88" s="1"/>
      <c r="I88" s="80"/>
      <c r="J88" s="80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3"/>
      <c r="E89" s="3"/>
      <c r="F89" s="3"/>
      <c r="G89" s="3"/>
      <c r="H89" s="1"/>
      <c r="I89" s="80"/>
      <c r="J89" s="80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92" t="s">
        <v>54</v>
      </c>
      <c r="B90" s="93"/>
      <c r="C90" s="93"/>
      <c r="D90" s="30"/>
      <c r="E90" s="94"/>
      <c r="F90" s="85">
        <f>F88+F82+F76+F68+F53</f>
        <v>10004.4662536944</v>
      </c>
      <c r="G90" s="3"/>
      <c r="H90" s="1"/>
      <c r="I90" s="80"/>
      <c r="J90" s="80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3"/>
      <c r="E91" s="3"/>
      <c r="F91" s="3"/>
      <c r="G91" s="3"/>
      <c r="H91" s="1"/>
      <c r="I91" s="80"/>
      <c r="J91" s="80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8" t="s">
        <v>55</v>
      </c>
      <c r="B92" s="1"/>
      <c r="C92" s="1"/>
      <c r="D92" s="3"/>
      <c r="E92" s="3"/>
      <c r="F92" s="3"/>
      <c r="G92" s="3"/>
      <c r="H92" s="1"/>
      <c r="I92" s="80"/>
      <c r="J92" s="80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3"/>
      <c r="E93" s="3"/>
      <c r="F93" s="3"/>
      <c r="G93" s="3"/>
      <c r="H93" s="1"/>
      <c r="I93" s="80"/>
      <c r="J93" s="80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 t="s">
        <v>56</v>
      </c>
      <c r="B94" s="1"/>
      <c r="C94" s="1"/>
      <c r="D94" s="3"/>
      <c r="E94" s="3"/>
      <c r="F94" s="3"/>
      <c r="G94" s="3"/>
      <c r="H94" s="1"/>
      <c r="I94" s="80"/>
      <c r="J94" s="80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3"/>
      <c r="E95" s="3"/>
      <c r="F95" s="3"/>
      <c r="G95" s="3"/>
      <c r="H95" s="1"/>
      <c r="I95" s="80"/>
      <c r="J95" s="80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51" t="s">
        <v>17</v>
      </c>
      <c r="B96" s="52" t="s">
        <v>18</v>
      </c>
      <c r="C96" s="95" t="s">
        <v>57</v>
      </c>
      <c r="D96" s="53" t="s">
        <v>19</v>
      </c>
      <c r="E96" s="53" t="s">
        <v>20</v>
      </c>
      <c r="F96" s="54" t="s">
        <v>58</v>
      </c>
      <c r="G96" s="3"/>
      <c r="H96" s="1"/>
      <c r="I96" s="80"/>
      <c r="J96" s="80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60" t="s">
        <v>59</v>
      </c>
      <c r="B97" s="61" t="s">
        <v>51</v>
      </c>
      <c r="C97" s="96">
        <v>6</v>
      </c>
      <c r="D97" s="97">
        <v>108</v>
      </c>
      <c r="E97" s="58">
        <f t="shared" ref="E97:E102" si="7">IFERROR(D97/C97,0)</f>
        <v>18</v>
      </c>
      <c r="F97" s="3"/>
      <c r="G97" s="3"/>
      <c r="H97" s="1"/>
      <c r="I97" s="80"/>
      <c r="J97" s="80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60" t="s">
        <v>60</v>
      </c>
      <c r="B98" s="61" t="s">
        <v>51</v>
      </c>
      <c r="C98" s="96">
        <v>6</v>
      </c>
      <c r="D98" s="97">
        <v>62.33</v>
      </c>
      <c r="E98" s="58">
        <f t="shared" si="7"/>
        <v>10.388333333333334</v>
      </c>
      <c r="F98" s="3"/>
      <c r="G98" s="3"/>
      <c r="H98" s="1"/>
      <c r="I98" s="80"/>
      <c r="J98" s="80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60" t="s">
        <v>61</v>
      </c>
      <c r="B99" s="61" t="s">
        <v>51</v>
      </c>
      <c r="C99" s="98">
        <v>4</v>
      </c>
      <c r="D99" s="97">
        <v>5.16</v>
      </c>
      <c r="E99" s="58">
        <f t="shared" si="7"/>
        <v>1.29</v>
      </c>
      <c r="F99" s="3"/>
      <c r="G99" s="3"/>
      <c r="H99" s="1"/>
      <c r="I99" s="80"/>
      <c r="J99" s="8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60" t="s">
        <v>62</v>
      </c>
      <c r="B100" s="61" t="s">
        <v>51</v>
      </c>
      <c r="C100" s="98">
        <v>4</v>
      </c>
      <c r="D100" s="97">
        <v>1.44</v>
      </c>
      <c r="E100" s="58">
        <f t="shared" si="7"/>
        <v>0.36</v>
      </c>
      <c r="F100" s="3"/>
      <c r="G100" s="3"/>
      <c r="H100" s="1"/>
      <c r="I100" s="80"/>
      <c r="J100" s="80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60" t="s">
        <v>63</v>
      </c>
      <c r="B101" s="61" t="s">
        <v>51</v>
      </c>
      <c r="C101" s="96">
        <v>2</v>
      </c>
      <c r="D101" s="97">
        <v>5.82</v>
      </c>
      <c r="E101" s="58">
        <f t="shared" si="7"/>
        <v>2.91</v>
      </c>
      <c r="F101" s="3"/>
      <c r="G101" s="3"/>
      <c r="H101" s="1"/>
      <c r="I101" s="80"/>
      <c r="J101" s="8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60" t="s">
        <v>64</v>
      </c>
      <c r="B102" s="61" t="s">
        <v>65</v>
      </c>
      <c r="C102" s="96">
        <v>6</v>
      </c>
      <c r="D102" s="97">
        <v>54.35</v>
      </c>
      <c r="E102" s="58">
        <f t="shared" si="7"/>
        <v>9.0583333333333336</v>
      </c>
      <c r="F102" s="3"/>
      <c r="G102" s="3"/>
      <c r="H102" s="1"/>
      <c r="I102" s="80"/>
      <c r="J102" s="8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60" t="s">
        <v>35</v>
      </c>
      <c r="B103" s="61" t="s">
        <v>36</v>
      </c>
      <c r="C103" s="46">
        <f>C52+C67</f>
        <v>2</v>
      </c>
      <c r="D103" s="63">
        <f>+SUM(E97:E102)</f>
        <v>42.006666666666675</v>
      </c>
      <c r="E103" s="63">
        <f>C103*D103</f>
        <v>84.01333333333335</v>
      </c>
      <c r="F103" s="3"/>
      <c r="G103" s="3"/>
      <c r="H103" s="1"/>
      <c r="I103" s="80"/>
      <c r="J103" s="8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74" t="s">
        <v>38</v>
      </c>
      <c r="E104" s="75">
        <f>$B$36</f>
        <v>1</v>
      </c>
      <c r="F104" s="76">
        <f>E103*E104</f>
        <v>84.01333333333335</v>
      </c>
      <c r="G104" s="3"/>
      <c r="H104" s="1"/>
      <c r="I104" s="80"/>
      <c r="J104" s="80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3"/>
      <c r="E105" s="3"/>
      <c r="F105" s="3"/>
      <c r="G105" s="3"/>
      <c r="H105" s="1"/>
      <c r="I105" s="80"/>
      <c r="J105" s="8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3"/>
      <c r="E106" s="3"/>
      <c r="F106" s="3"/>
      <c r="G106" s="3"/>
      <c r="H106" s="1"/>
      <c r="I106" s="80"/>
      <c r="J106" s="80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92" t="s">
        <v>66</v>
      </c>
      <c r="B107" s="99"/>
      <c r="C107" s="99"/>
      <c r="D107" s="100"/>
      <c r="E107" s="101"/>
      <c r="F107" s="102">
        <f>+F104</f>
        <v>84.01333333333335</v>
      </c>
      <c r="G107" s="3"/>
      <c r="H107" s="1"/>
      <c r="I107" s="80"/>
      <c r="J107" s="80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3"/>
      <c r="E108" s="3"/>
      <c r="F108" s="3"/>
      <c r="G108" s="3"/>
      <c r="H108" s="1"/>
      <c r="I108" s="80"/>
      <c r="J108" s="80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8" t="s">
        <v>67</v>
      </c>
      <c r="B109" s="1"/>
      <c r="C109" s="1"/>
      <c r="D109" s="3"/>
      <c r="E109" s="3"/>
      <c r="F109" s="3"/>
      <c r="G109" s="3"/>
      <c r="H109" s="1"/>
      <c r="I109" s="80"/>
      <c r="J109" s="80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03"/>
      <c r="C110" s="1"/>
      <c r="D110" s="3"/>
      <c r="E110" s="3"/>
      <c r="F110" s="3"/>
      <c r="G110" s="3"/>
      <c r="H110" s="1"/>
      <c r="I110" s="80"/>
      <c r="J110" s="80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 t="s">
        <v>68</v>
      </c>
      <c r="B111" s="1"/>
      <c r="C111" s="1"/>
      <c r="D111" s="3"/>
      <c r="E111" s="3"/>
      <c r="F111" s="3"/>
      <c r="G111" s="3"/>
      <c r="H111" s="1"/>
      <c r="I111" s="80"/>
      <c r="J111" s="8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3"/>
      <c r="E112" s="3"/>
      <c r="F112" s="3"/>
      <c r="G112" s="3"/>
      <c r="H112" s="1"/>
      <c r="I112" s="80"/>
      <c r="J112" s="8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03" t="s">
        <v>69</v>
      </c>
      <c r="B113" s="1"/>
      <c r="C113" s="1"/>
      <c r="D113" s="3"/>
      <c r="E113" s="3"/>
      <c r="F113" s="3"/>
      <c r="G113" s="3"/>
      <c r="H113" s="1"/>
      <c r="I113" s="80"/>
      <c r="J113" s="8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51" t="s">
        <v>17</v>
      </c>
      <c r="B114" s="52" t="s">
        <v>18</v>
      </c>
      <c r="C114" s="52" t="s">
        <v>11</v>
      </c>
      <c r="D114" s="53" t="s">
        <v>19</v>
      </c>
      <c r="E114" s="53" t="s">
        <v>20</v>
      </c>
      <c r="F114" s="54" t="s">
        <v>70</v>
      </c>
      <c r="G114" s="3"/>
      <c r="H114" s="1"/>
      <c r="I114" s="80"/>
      <c r="J114" s="8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55" t="s">
        <v>71</v>
      </c>
      <c r="B115" s="56" t="s">
        <v>51</v>
      </c>
      <c r="C115" s="56">
        <v>1</v>
      </c>
      <c r="D115" s="104">
        <v>615668.32999999996</v>
      </c>
      <c r="E115" s="58">
        <f>C115*D115</f>
        <v>615668.32999999996</v>
      </c>
      <c r="F115" s="3"/>
      <c r="G115" s="3"/>
      <c r="H115" s="1"/>
      <c r="I115" s="80"/>
      <c r="J115" s="80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60" t="s">
        <v>72</v>
      </c>
      <c r="B116" s="61" t="s">
        <v>73</v>
      </c>
      <c r="C116" s="65">
        <v>10</v>
      </c>
      <c r="D116" s="63"/>
      <c r="E116" s="63"/>
      <c r="F116" s="3"/>
      <c r="G116" s="3"/>
      <c r="H116" s="1"/>
      <c r="I116" s="80"/>
      <c r="J116" s="80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60" t="s">
        <v>74</v>
      </c>
      <c r="B117" s="61" t="s">
        <v>73</v>
      </c>
      <c r="C117" s="65">
        <v>0</v>
      </c>
      <c r="D117" s="63"/>
      <c r="E117" s="63"/>
      <c r="F117" s="105"/>
      <c r="G117" s="3"/>
      <c r="H117" s="1"/>
      <c r="I117" s="80"/>
      <c r="J117" s="80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60" t="s">
        <v>75</v>
      </c>
      <c r="B118" s="61" t="s">
        <v>5</v>
      </c>
      <c r="C118" s="106">
        <f>IFERROR(VLOOKUP(C116,'5. Depreciação'!A3:B17,2,FALSE),0)</f>
        <v>65.180000000000007</v>
      </c>
      <c r="D118" s="63">
        <f>E115</f>
        <v>615668.32999999996</v>
      </c>
      <c r="E118" s="63">
        <f>C118*D118/100</f>
        <v>401292.61749400006</v>
      </c>
      <c r="F118" s="3"/>
      <c r="G118" s="3"/>
      <c r="H118" s="1"/>
      <c r="I118" s="80"/>
      <c r="J118" s="80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07" t="s">
        <v>76</v>
      </c>
      <c r="B119" s="108" t="s">
        <v>23</v>
      </c>
      <c r="C119" s="108">
        <v>120</v>
      </c>
      <c r="D119" s="109">
        <v>314160</v>
      </c>
      <c r="E119" s="109">
        <f>IFERROR(D119/C119,0)</f>
        <v>2618</v>
      </c>
      <c r="F119" s="3"/>
      <c r="G119" s="3"/>
      <c r="H119" s="1"/>
      <c r="I119" s="80"/>
      <c r="J119" s="80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67" t="s">
        <v>77</v>
      </c>
      <c r="B120" s="110" t="s">
        <v>51</v>
      </c>
      <c r="C120" s="65">
        <v>1</v>
      </c>
      <c r="D120" s="70">
        <f>E119</f>
        <v>2618</v>
      </c>
      <c r="E120" s="111">
        <f>C120*D120</f>
        <v>2618</v>
      </c>
      <c r="F120" s="3"/>
      <c r="G120" s="3"/>
      <c r="H120" s="1"/>
      <c r="I120" s="80"/>
      <c r="J120" s="80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12"/>
      <c r="B121" s="112"/>
      <c r="C121" s="112"/>
      <c r="D121" s="74" t="s">
        <v>38</v>
      </c>
      <c r="E121" s="75">
        <f>$B$36</f>
        <v>1</v>
      </c>
      <c r="F121" s="102">
        <f>E120*E121</f>
        <v>2618</v>
      </c>
      <c r="G121" s="3"/>
      <c r="H121" s="1"/>
      <c r="I121" s="80"/>
      <c r="J121" s="80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3"/>
      <c r="E122" s="3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03" t="s">
        <v>78</v>
      </c>
      <c r="B123" s="1"/>
      <c r="C123" s="1"/>
      <c r="D123" s="3"/>
      <c r="E123" s="3"/>
      <c r="F123" s="3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13" t="s">
        <v>17</v>
      </c>
      <c r="B124" s="114" t="s">
        <v>18</v>
      </c>
      <c r="C124" s="114" t="s">
        <v>11</v>
      </c>
      <c r="D124" s="53" t="s">
        <v>19</v>
      </c>
      <c r="E124" s="115" t="s">
        <v>20</v>
      </c>
      <c r="F124" s="54" t="s">
        <v>79</v>
      </c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60" t="s">
        <v>80</v>
      </c>
      <c r="B125" s="61" t="s">
        <v>51</v>
      </c>
      <c r="C125" s="56">
        <v>1</v>
      </c>
      <c r="D125" s="63">
        <f>D115</f>
        <v>615668.32999999996</v>
      </c>
      <c r="E125" s="63">
        <f>C125*D125</f>
        <v>615668.32999999996</v>
      </c>
      <c r="F125" s="105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60" t="s">
        <v>81</v>
      </c>
      <c r="B126" s="61" t="s">
        <v>5</v>
      </c>
      <c r="C126" s="65">
        <v>14.75</v>
      </c>
      <c r="D126" s="63"/>
      <c r="E126" s="63"/>
      <c r="F126" s="105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60" t="s">
        <v>82</v>
      </c>
      <c r="B127" s="61" t="s">
        <v>29</v>
      </c>
      <c r="C127" s="63">
        <f>IFERROR(IF(C117&lt;=C116,E115-(C118/(100*C116)*C117)*E115,E115-E118),0)</f>
        <v>615668.32999999996</v>
      </c>
      <c r="D127" s="63"/>
      <c r="E127" s="63"/>
      <c r="F127" s="105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60" t="s">
        <v>83</v>
      </c>
      <c r="B128" s="61" t="s">
        <v>29</v>
      </c>
      <c r="C128" s="63">
        <f>IFERROR(IF(C117&gt;=C116,C127,((((C127)-(E115-E118))*(((C116-C117)+1)/(2*(C116-C117))))+(E115-E118))),0)</f>
        <v>435086.65212769993</v>
      </c>
      <c r="D128" s="63"/>
      <c r="E128" s="63"/>
      <c r="F128" s="105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07" t="s">
        <v>84</v>
      </c>
      <c r="B129" s="108" t="s">
        <v>29</v>
      </c>
      <c r="C129" s="108"/>
      <c r="D129" s="109">
        <f>C126*C128/12/100</f>
        <v>5347.9400990696449</v>
      </c>
      <c r="E129" s="109">
        <f>D129</f>
        <v>5347.9400990696449</v>
      </c>
      <c r="F129" s="105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">
      <c r="A130" s="67" t="s">
        <v>77</v>
      </c>
      <c r="B130" s="110" t="s">
        <v>51</v>
      </c>
      <c r="C130" s="61">
        <f>C120</f>
        <v>1</v>
      </c>
      <c r="D130" s="70">
        <f>E129</f>
        <v>5347.9400990696449</v>
      </c>
      <c r="E130" s="111">
        <f>C130*D130</f>
        <v>5347.9400990696449</v>
      </c>
      <c r="F130" s="105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16"/>
      <c r="D131" s="74" t="s">
        <v>38</v>
      </c>
      <c r="E131" s="75">
        <f>$B$36</f>
        <v>1</v>
      </c>
      <c r="F131" s="102">
        <f>E130*E131</f>
        <v>5347.9400990696449</v>
      </c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3"/>
      <c r="E132" s="3"/>
      <c r="F132" s="3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 t="s">
        <v>85</v>
      </c>
      <c r="B133" s="1"/>
      <c r="C133" s="1"/>
      <c r="D133" s="3"/>
      <c r="E133" s="3"/>
      <c r="F133" s="3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51" t="s">
        <v>17</v>
      </c>
      <c r="B134" s="52" t="s">
        <v>18</v>
      </c>
      <c r="C134" s="52" t="s">
        <v>11</v>
      </c>
      <c r="D134" s="53" t="s">
        <v>19</v>
      </c>
      <c r="E134" s="53" t="s">
        <v>20</v>
      </c>
      <c r="F134" s="54" t="s">
        <v>86</v>
      </c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55" t="s">
        <v>87</v>
      </c>
      <c r="B135" s="56" t="s">
        <v>51</v>
      </c>
      <c r="C135" s="57">
        <v>1</v>
      </c>
      <c r="D135" s="58">
        <f>0.01*$D$115</f>
        <v>6156.6832999999997</v>
      </c>
      <c r="E135" s="58">
        <f>D135*C135</f>
        <v>6156.6832999999997</v>
      </c>
      <c r="F135" s="3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60" t="s">
        <v>88</v>
      </c>
      <c r="B136" s="61" t="s">
        <v>51</v>
      </c>
      <c r="C136" s="58">
        <f>C135</f>
        <v>1</v>
      </c>
      <c r="D136" s="91">
        <v>100</v>
      </c>
      <c r="E136" s="63">
        <f>C136*D136</f>
        <v>100</v>
      </c>
      <c r="F136" s="3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67" t="s">
        <v>89</v>
      </c>
      <c r="B137" s="110" t="s">
        <v>23</v>
      </c>
      <c r="C137" s="110">
        <v>12</v>
      </c>
      <c r="D137" s="70">
        <f>SUM(E135:E136)</f>
        <v>6256.6832999999997</v>
      </c>
      <c r="E137" s="70">
        <f>D137/C137</f>
        <v>521.39027499999997</v>
      </c>
      <c r="F137" s="3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74" t="s">
        <v>38</v>
      </c>
      <c r="E138" s="75">
        <f>$B$36</f>
        <v>1</v>
      </c>
      <c r="F138" s="76">
        <f>E137*E138</f>
        <v>521.39027499999997</v>
      </c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3"/>
      <c r="E139" s="3"/>
      <c r="F139" s="3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 spans="1:26" ht="12.75" customHeight="1" x14ac:dyDescent="0.2">
      <c r="A140" s="1" t="s">
        <v>90</v>
      </c>
      <c r="B140" s="118"/>
      <c r="C140" s="1"/>
      <c r="D140" s="3"/>
      <c r="E140" s="3"/>
      <c r="F140" s="3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18"/>
      <c r="C141" s="1"/>
      <c r="D141" s="3"/>
      <c r="E141" s="3"/>
      <c r="F141" s="3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7.25" customHeight="1" x14ac:dyDescent="0.2">
      <c r="A142" s="67" t="s">
        <v>91</v>
      </c>
      <c r="B142" s="119">
        <v>140</v>
      </c>
      <c r="C142" s="1"/>
      <c r="D142" s="3"/>
      <c r="E142" s="3"/>
      <c r="F142" s="3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18"/>
      <c r="C143" s="1"/>
      <c r="D143" s="3"/>
      <c r="E143" s="3"/>
      <c r="F143" s="3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13" t="s">
        <v>17</v>
      </c>
      <c r="B144" s="114" t="s">
        <v>18</v>
      </c>
      <c r="C144" s="114" t="s">
        <v>92</v>
      </c>
      <c r="D144" s="115" t="s">
        <v>19</v>
      </c>
      <c r="E144" s="115" t="s">
        <v>20</v>
      </c>
      <c r="F144" s="54" t="s">
        <v>93</v>
      </c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60" t="s">
        <v>94</v>
      </c>
      <c r="B145" s="61" t="s">
        <v>95</v>
      </c>
      <c r="C145" s="120">
        <v>12</v>
      </c>
      <c r="D145" s="121">
        <v>7.29</v>
      </c>
      <c r="E145" s="63"/>
      <c r="F145" s="3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60" t="s">
        <v>96</v>
      </c>
      <c r="B146" s="61" t="s">
        <v>97</v>
      </c>
      <c r="C146" s="81">
        <f>B142</f>
        <v>140</v>
      </c>
      <c r="D146" s="122">
        <f>IFERROR(+D145*C145,"-")</f>
        <v>87.48</v>
      </c>
      <c r="E146" s="63">
        <f>IFERROR(C146*D146,"-")</f>
        <v>12247.2</v>
      </c>
      <c r="F146" s="3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60" t="s">
        <v>98</v>
      </c>
      <c r="B147" s="61" t="s">
        <v>99</v>
      </c>
      <c r="C147" s="120">
        <v>30</v>
      </c>
      <c r="D147" s="91">
        <v>13.2</v>
      </c>
      <c r="E147" s="63"/>
      <c r="F147" s="3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60" t="s">
        <v>100</v>
      </c>
      <c r="B148" s="61" t="s">
        <v>97</v>
      </c>
      <c r="C148" s="81">
        <f>C146</f>
        <v>140</v>
      </c>
      <c r="D148" s="122">
        <f>+C147*D147/1000</f>
        <v>0.39600000000000002</v>
      </c>
      <c r="E148" s="63">
        <f>C148*D148</f>
        <v>55.440000000000005</v>
      </c>
      <c r="F148" s="3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60" t="s">
        <v>101</v>
      </c>
      <c r="B149" s="61" t="s">
        <v>99</v>
      </c>
      <c r="C149" s="120">
        <v>40</v>
      </c>
      <c r="D149" s="91">
        <v>14.5</v>
      </c>
      <c r="E149" s="63"/>
      <c r="F149" s="3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60" t="s">
        <v>102</v>
      </c>
      <c r="B150" s="61" t="s">
        <v>97</v>
      </c>
      <c r="C150" s="81">
        <f>C146</f>
        <v>140</v>
      </c>
      <c r="D150" s="122">
        <f>+C149*D149/1000</f>
        <v>0.57999999999999996</v>
      </c>
      <c r="E150" s="63">
        <f>C150*D150</f>
        <v>81.199999999999989</v>
      </c>
      <c r="F150" s="3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60" t="s">
        <v>103</v>
      </c>
      <c r="B151" s="61" t="s">
        <v>104</v>
      </c>
      <c r="C151" s="120">
        <v>1</v>
      </c>
      <c r="D151" s="91">
        <v>21</v>
      </c>
      <c r="E151" s="63"/>
      <c r="F151" s="3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60" t="s">
        <v>105</v>
      </c>
      <c r="B152" s="61" t="s">
        <v>97</v>
      </c>
      <c r="C152" s="81">
        <f>C146</f>
        <v>140</v>
      </c>
      <c r="D152" s="122">
        <f>+C151*D151/1000</f>
        <v>2.1000000000000001E-2</v>
      </c>
      <c r="E152" s="63">
        <f>C152*D152</f>
        <v>2.9400000000000004</v>
      </c>
      <c r="F152" s="3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67" t="s">
        <v>106</v>
      </c>
      <c r="B153" s="110" t="s">
        <v>107</v>
      </c>
      <c r="C153" s="123"/>
      <c r="D153" s="124">
        <f>IFERROR(D146+D148+D150+D152,0)</f>
        <v>88.477000000000004</v>
      </c>
      <c r="E153" s="63"/>
      <c r="F153" s="3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3"/>
      <c r="E154" s="3"/>
      <c r="F154" s="102">
        <f>SUM(E145:E152)</f>
        <v>12386.780000000002</v>
      </c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5.5" customHeight="1" x14ac:dyDescent="0.2">
      <c r="A155" s="1"/>
      <c r="B155" s="1"/>
      <c r="C155" s="1"/>
      <c r="D155" s="3"/>
      <c r="E155" s="3"/>
      <c r="F155" s="3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 t="s">
        <v>108</v>
      </c>
      <c r="B156" s="1"/>
      <c r="C156" s="1"/>
      <c r="D156" s="3"/>
      <c r="E156" s="3"/>
      <c r="F156" s="3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">
      <c r="A157" s="51" t="s">
        <v>17</v>
      </c>
      <c r="B157" s="52" t="s">
        <v>18</v>
      </c>
      <c r="C157" s="52" t="s">
        <v>11</v>
      </c>
      <c r="D157" s="53" t="s">
        <v>19</v>
      </c>
      <c r="E157" s="53" t="s">
        <v>20</v>
      </c>
      <c r="F157" s="54" t="s">
        <v>109</v>
      </c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55" t="s">
        <v>110</v>
      </c>
      <c r="B158" s="56" t="s">
        <v>111</v>
      </c>
      <c r="C158" s="81">
        <f>C146</f>
        <v>140</v>
      </c>
      <c r="D158" s="57">
        <v>1.1000000000000001</v>
      </c>
      <c r="E158" s="58">
        <f>C158*D158</f>
        <v>154</v>
      </c>
      <c r="F158" s="3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3"/>
      <c r="E159" s="3"/>
      <c r="F159" s="102">
        <f>E158</f>
        <v>154</v>
      </c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3"/>
      <c r="E160" s="3"/>
      <c r="F160" s="3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 t="s">
        <v>112</v>
      </c>
      <c r="B161" s="1"/>
      <c r="C161" s="1"/>
      <c r="D161" s="3"/>
      <c r="E161" s="3"/>
      <c r="F161" s="3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51" t="s">
        <v>17</v>
      </c>
      <c r="B162" s="52" t="s">
        <v>18</v>
      </c>
      <c r="C162" s="52" t="s">
        <v>11</v>
      </c>
      <c r="D162" s="53" t="s">
        <v>19</v>
      </c>
      <c r="E162" s="53" t="s">
        <v>20</v>
      </c>
      <c r="F162" s="54" t="s">
        <v>113</v>
      </c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55" t="s">
        <v>114</v>
      </c>
      <c r="B163" s="56" t="s">
        <v>51</v>
      </c>
      <c r="C163" s="125">
        <v>10</v>
      </c>
      <c r="D163" s="57">
        <v>1900</v>
      </c>
      <c r="E163" s="58">
        <f>C163*D163</f>
        <v>19000</v>
      </c>
      <c r="F163" s="3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55" t="s">
        <v>115</v>
      </c>
      <c r="B164" s="56" t="s">
        <v>51</v>
      </c>
      <c r="C164" s="125">
        <v>1</v>
      </c>
      <c r="D164" s="58"/>
      <c r="E164" s="58"/>
      <c r="F164" s="3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55" t="s">
        <v>116</v>
      </c>
      <c r="B165" s="56" t="s">
        <v>51</v>
      </c>
      <c r="C165" s="58">
        <f>C163*C164</f>
        <v>10</v>
      </c>
      <c r="D165" s="57">
        <v>1800</v>
      </c>
      <c r="E165" s="58">
        <f>C165*D165</f>
        <v>18000</v>
      </c>
      <c r="F165" s="3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60" t="s">
        <v>117</v>
      </c>
      <c r="B166" s="61" t="s">
        <v>118</v>
      </c>
      <c r="C166" s="126">
        <v>15800</v>
      </c>
      <c r="D166" s="63">
        <f>E163+E165</f>
        <v>37000</v>
      </c>
      <c r="E166" s="63">
        <f>IFERROR(D166/C166,"-")</f>
        <v>2.3417721518987342</v>
      </c>
      <c r="F166" s="3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60" t="s">
        <v>119</v>
      </c>
      <c r="B167" s="61" t="s">
        <v>120</v>
      </c>
      <c r="C167" s="81">
        <f>B142</f>
        <v>140</v>
      </c>
      <c r="D167" s="63">
        <f>E166</f>
        <v>2.3417721518987342</v>
      </c>
      <c r="E167" s="63">
        <f>IFERROR(C167*D167,0)</f>
        <v>327.84810126582278</v>
      </c>
      <c r="F167" s="3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3"/>
      <c r="E168" s="3"/>
      <c r="F168" s="102">
        <f>E167</f>
        <v>327.84810126582278</v>
      </c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3"/>
      <c r="E169" s="3"/>
      <c r="F169" s="3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3"/>
      <c r="E170" s="3"/>
      <c r="F170" s="3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92" t="s">
        <v>121</v>
      </c>
      <c r="B171" s="93"/>
      <c r="C171" s="93"/>
      <c r="D171" s="30"/>
      <c r="E171" s="94"/>
      <c r="F171" s="102">
        <f>+SUM(F115:F170)</f>
        <v>21355.958475335472</v>
      </c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3"/>
      <c r="E172" s="3"/>
      <c r="F172" s="3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8" t="s">
        <v>122</v>
      </c>
      <c r="B173" s="18"/>
      <c r="C173" s="18"/>
      <c r="D173" s="17"/>
      <c r="E173" s="17"/>
      <c r="F173" s="69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3"/>
      <c r="E174" s="3"/>
      <c r="F174" s="3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51" t="s">
        <v>17</v>
      </c>
      <c r="B175" s="52" t="s">
        <v>18</v>
      </c>
      <c r="C175" s="52" t="s">
        <v>11</v>
      </c>
      <c r="D175" s="53" t="s">
        <v>19</v>
      </c>
      <c r="E175" s="53" t="s">
        <v>20</v>
      </c>
      <c r="F175" s="54" t="s">
        <v>123</v>
      </c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60" t="s">
        <v>124</v>
      </c>
      <c r="B176" s="127" t="s">
        <v>125</v>
      </c>
      <c r="C176" s="46">
        <f>C120</f>
        <v>1</v>
      </c>
      <c r="D176" s="91">
        <v>189.07</v>
      </c>
      <c r="E176" s="63">
        <f>+D176*C176</f>
        <v>189.07</v>
      </c>
      <c r="F176" s="105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60" t="s">
        <v>126</v>
      </c>
      <c r="B177" s="127" t="s">
        <v>23</v>
      </c>
      <c r="C177" s="61">
        <v>60</v>
      </c>
      <c r="D177" s="128">
        <f>SUM(E176)</f>
        <v>189.07</v>
      </c>
      <c r="E177" s="128">
        <f>+D177/C177</f>
        <v>3.1511666666666667</v>
      </c>
      <c r="F177" s="105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60" t="s">
        <v>127</v>
      </c>
      <c r="B178" s="61" t="s">
        <v>51</v>
      </c>
      <c r="C178" s="46">
        <f>+C176</f>
        <v>1</v>
      </c>
      <c r="D178" s="91">
        <v>100</v>
      </c>
      <c r="E178" s="63">
        <f>C178*D178</f>
        <v>100</v>
      </c>
      <c r="F178" s="105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60" t="s">
        <v>128</v>
      </c>
      <c r="B179" s="127" t="s">
        <v>23</v>
      </c>
      <c r="C179" s="61">
        <v>1</v>
      </c>
      <c r="D179" s="128">
        <v>89.25</v>
      </c>
      <c r="E179" s="128">
        <f>+D179/C179</f>
        <v>89.25</v>
      </c>
      <c r="F179" s="105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29"/>
      <c r="B180" s="129"/>
      <c r="C180" s="129"/>
      <c r="D180" s="74" t="s">
        <v>38</v>
      </c>
      <c r="E180" s="75">
        <f>$B$36</f>
        <v>1</v>
      </c>
      <c r="F180" s="102">
        <f>(E177+E179)*E180</f>
        <v>92.401166666666668</v>
      </c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3"/>
      <c r="E181" s="3"/>
      <c r="F181" s="3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92" t="s">
        <v>129</v>
      </c>
      <c r="B182" s="93"/>
      <c r="C182" s="93"/>
      <c r="D182" s="30"/>
      <c r="E182" s="94"/>
      <c r="F182" s="102">
        <f>+F180</f>
        <v>92.401166666666668</v>
      </c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3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92" t="s">
        <v>130</v>
      </c>
      <c r="B184" s="99"/>
      <c r="C184" s="99"/>
      <c r="D184" s="100"/>
      <c r="E184" s="130" t="s">
        <v>131</v>
      </c>
      <c r="F184" s="85">
        <f>'7.Destinação final e transporte'!F10</f>
        <v>1434.3</v>
      </c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3"/>
      <c r="E185" s="3"/>
      <c r="F185" s="3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92" t="s">
        <v>132</v>
      </c>
      <c r="B186" s="99"/>
      <c r="C186" s="99"/>
      <c r="D186" s="100"/>
      <c r="E186" s="101"/>
      <c r="F186" s="85">
        <f>+F90+F107+F171+F182+F184</f>
        <v>32971.139229029875</v>
      </c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3"/>
      <c r="E187" s="3"/>
      <c r="F187" s="3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8" t="s">
        <v>133</v>
      </c>
      <c r="B188" s="1"/>
      <c r="C188" s="1"/>
      <c r="D188" s="3"/>
      <c r="E188" s="3"/>
      <c r="F188" s="3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3"/>
      <c r="E189" s="3"/>
      <c r="F189" s="3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51" t="s">
        <v>17</v>
      </c>
      <c r="B190" s="52" t="s">
        <v>18</v>
      </c>
      <c r="C190" s="52" t="s">
        <v>11</v>
      </c>
      <c r="D190" s="53" t="s">
        <v>19</v>
      </c>
      <c r="E190" s="53" t="s">
        <v>20</v>
      </c>
      <c r="F190" s="54" t="s">
        <v>134</v>
      </c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55" t="s">
        <v>135</v>
      </c>
      <c r="B191" s="56" t="s">
        <v>5</v>
      </c>
      <c r="C191" s="71">
        <f>'4.BDI'!C20</f>
        <v>0.30380000000000001</v>
      </c>
      <c r="D191" s="58">
        <f>F186</f>
        <v>32971.139229029875</v>
      </c>
      <c r="E191" s="58">
        <f>C191*D191</f>
        <v>10016.632097779277</v>
      </c>
      <c r="F191" s="3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3"/>
      <c r="E192" s="3"/>
      <c r="F192" s="102">
        <f>+E191</f>
        <v>10016.632097779277</v>
      </c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3"/>
      <c r="E193" s="3"/>
      <c r="F193" s="3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92" t="s">
        <v>136</v>
      </c>
      <c r="B194" s="99"/>
      <c r="C194" s="99"/>
      <c r="D194" s="100"/>
      <c r="E194" s="130" t="s">
        <v>131</v>
      </c>
      <c r="F194" s="85">
        <f>F192</f>
        <v>10016.632097779277</v>
      </c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8"/>
      <c r="B195" s="18"/>
      <c r="C195" s="18"/>
      <c r="D195" s="17"/>
      <c r="E195" s="17"/>
      <c r="F195" s="69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92" t="s">
        <v>137</v>
      </c>
      <c r="B196" s="99"/>
      <c r="C196" s="99"/>
      <c r="D196" s="100"/>
      <c r="E196" s="130" t="s">
        <v>138</v>
      </c>
      <c r="F196" s="85">
        <f>F186+F194</f>
        <v>42987.771326809154</v>
      </c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31"/>
      <c r="B197" s="131"/>
      <c r="C197" s="131"/>
      <c r="D197" s="132"/>
      <c r="E197" s="132"/>
      <c r="F197" s="13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33" t="s">
        <v>139</v>
      </c>
      <c r="B198" s="134"/>
      <c r="C198" s="135"/>
      <c r="D198" s="136"/>
      <c r="E198" s="136" t="s">
        <v>140</v>
      </c>
      <c r="F198" s="137">
        <v>140</v>
      </c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3"/>
      <c r="E199" s="3"/>
      <c r="F199" s="105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33" t="s">
        <v>141</v>
      </c>
      <c r="B200" s="134"/>
      <c r="C200" s="135"/>
      <c r="D200" s="136"/>
      <c r="E200" s="138" t="s">
        <v>142</v>
      </c>
      <c r="F200" s="139">
        <f>F196/F198</f>
        <v>307.05550947720826</v>
      </c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3"/>
      <c r="E201" s="3"/>
      <c r="F201" s="3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3"/>
      <c r="E202" s="3"/>
      <c r="F202" s="3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3">
      <c r="A203" s="249" t="s">
        <v>143</v>
      </c>
      <c r="B203" s="250"/>
      <c r="C203" s="250"/>
      <c r="D203" s="250"/>
      <c r="E203" s="250"/>
      <c r="F203" s="250"/>
      <c r="G203" s="250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 t="s">
        <v>144</v>
      </c>
      <c r="B204" s="1"/>
      <c r="C204" s="1"/>
      <c r="D204" s="3"/>
      <c r="E204" s="3"/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3"/>
      <c r="E205" s="3"/>
      <c r="F205" s="3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3"/>
      <c r="E206" s="3"/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3"/>
      <c r="E207" s="3"/>
      <c r="F207" s="3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3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3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3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3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3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3"/>
      <c r="E213" s="3"/>
      <c r="F213" s="3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3"/>
      <c r="E214" s="3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3"/>
      <c r="E215" s="3"/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3"/>
      <c r="E216" s="3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3"/>
      <c r="E217" s="3"/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3"/>
      <c r="E218" s="3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3"/>
      <c r="E219" s="3"/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3"/>
      <c r="E220" s="3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3"/>
      <c r="E221" s="3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3"/>
      <c r="E222" s="3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3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3"/>
      <c r="E227" s="3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3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3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3"/>
      <c r="E230" s="3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3"/>
      <c r="E231" s="3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3"/>
      <c r="E232" s="3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3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3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3"/>
      <c r="E235" s="3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3"/>
      <c r="E236" s="3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3"/>
      <c r="E237" s="3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3"/>
      <c r="E238" s="3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3"/>
      <c r="E239" s="3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3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3"/>
      <c r="E241" s="3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3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3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3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3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3"/>
      <c r="E246" s="3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3"/>
      <c r="E247" s="3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3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3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3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3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3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3"/>
      <c r="E253" s="3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3"/>
      <c r="E254" s="3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3"/>
      <c r="E255" s="3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3"/>
      <c r="E256" s="3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3"/>
      <c r="E257" s="3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3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3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3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3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3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3"/>
      <c r="E263" s="3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3"/>
      <c r="E264" s="3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3"/>
      <c r="E265" s="3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3"/>
      <c r="E266" s="3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3"/>
      <c r="E267" s="3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3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3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3"/>
      <c r="E270" s="3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3"/>
      <c r="E271" s="3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3"/>
      <c r="E272" s="3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3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3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3"/>
      <c r="E275" s="3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3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3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3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3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3"/>
      <c r="E280" s="3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3"/>
      <c r="E281" s="3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3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3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3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3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3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3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3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3"/>
      <c r="E289" s="3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3"/>
      <c r="E290" s="3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3"/>
      <c r="E291" s="3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3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3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3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3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3"/>
      <c r="E296" s="3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3"/>
      <c r="E297" s="3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3"/>
      <c r="E298" s="3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3"/>
      <c r="E299" s="3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3"/>
      <c r="E300" s="3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3"/>
      <c r="E301" s="3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3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3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3"/>
      <c r="E304" s="3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3"/>
      <c r="E305" s="3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3"/>
      <c r="E306" s="3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3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3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3"/>
      <c r="E309" s="3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3"/>
      <c r="E310" s="3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3"/>
      <c r="E311" s="3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3"/>
      <c r="E312" s="3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3"/>
      <c r="E313" s="3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3"/>
      <c r="E314" s="3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3"/>
      <c r="E315" s="3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3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3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3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3"/>
      <c r="E319" s="3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3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3"/>
      <c r="E321" s="3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3"/>
      <c r="E322" s="3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3"/>
      <c r="E323" s="3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3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3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3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3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3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3"/>
      <c r="E329" s="3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3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3"/>
      <c r="E331" s="3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3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3"/>
      <c r="E333" s="3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3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3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3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3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3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3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3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3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3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3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3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3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3"/>
      <c r="E346" s="3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3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3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3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3"/>
      <c r="E350" s="3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3"/>
      <c r="E351" s="3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3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3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3"/>
      <c r="E354" s="3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3"/>
      <c r="E355" s="3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3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3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3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3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3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3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3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3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3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3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3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3"/>
      <c r="E367" s="3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3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3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3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3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3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3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3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3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3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3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3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3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3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3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3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3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3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3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3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3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3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3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3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3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3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3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3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3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3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3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3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3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3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9">
    <mergeCell ref="A76:E76"/>
    <mergeCell ref="A203:G203"/>
    <mergeCell ref="A2:F2"/>
    <mergeCell ref="A3:F3"/>
    <mergeCell ref="A5:F5"/>
    <mergeCell ref="A13:C13"/>
    <mergeCell ref="A27:E27"/>
    <mergeCell ref="A28:D28"/>
    <mergeCell ref="A33:D33"/>
  </mergeCells>
  <hyperlinks>
    <hyperlink ref="A16" location="Google_Sheet_Link_883616420" display="         3.1.1. Depreciação         "/>
    <hyperlink ref="A17" location="Google_Sheet_Link_1983329609" display="         3.1.2. Remuneração do Capital         "/>
    <hyperlink ref="A113" location="Google_Sheet_Link_883616420" display="3.1.1. Depreciação"/>
    <hyperlink ref="A123" location="Google_Sheet_Link_1983329609" display="3.1.2. Remuneração do Capital"/>
  </hyperlinks>
  <pageMargins left="0.9055118110236221" right="0.51181102362204722" top="0.74803149606299213" bottom="0.74803149606299213" header="0" footer="0"/>
  <pageSetup paperSize="9" fitToHeight="0" orientation="portrait"/>
  <headerFooter>
    <oddFooter>&amp;R&amp;P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2.7109375" defaultRowHeight="15" customHeight="1" x14ac:dyDescent="0.2"/>
  <cols>
    <col min="1" max="1" width="13.7109375" customWidth="1"/>
    <col min="2" max="2" width="39.7109375" customWidth="1"/>
    <col min="3" max="3" width="14.7109375" customWidth="1"/>
    <col min="4" max="4" width="37.28515625" customWidth="1"/>
    <col min="5" max="10" width="9.140625" customWidth="1"/>
    <col min="11" max="11" width="11" customWidth="1"/>
    <col min="12" max="24" width="9.140625" customWidth="1"/>
    <col min="25" max="26" width="12.7109375" customWidth="1"/>
  </cols>
  <sheetData>
    <row r="1" spans="1:26" ht="12.75" customHeight="1" x14ac:dyDescent="0.2">
      <c r="A1" s="140"/>
      <c r="B1" s="141"/>
      <c r="C1" s="141"/>
      <c r="D1" s="141"/>
      <c r="E1" s="141"/>
      <c r="F1" s="141"/>
      <c r="G1" s="142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12.75" customHeight="1" x14ac:dyDescent="0.2">
      <c r="A2" s="141"/>
      <c r="B2" s="141"/>
      <c r="C2" s="141"/>
      <c r="D2" s="141"/>
      <c r="E2" s="141"/>
      <c r="F2" s="141"/>
      <c r="G2" s="142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5" customHeight="1" x14ac:dyDescent="0.2">
      <c r="A3" s="141"/>
      <c r="B3" s="141"/>
      <c r="C3" s="141"/>
      <c r="D3" s="142"/>
      <c r="E3" s="142"/>
      <c r="F3" s="142"/>
      <c r="G3" s="142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15" customHeight="1" x14ac:dyDescent="0.2">
      <c r="A4" s="143"/>
      <c r="B4" s="143"/>
      <c r="C4" s="143"/>
      <c r="D4" s="141"/>
      <c r="E4" s="141"/>
      <c r="F4" s="141"/>
      <c r="G4" s="142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16.5" customHeight="1" x14ac:dyDescent="0.25">
      <c r="A5" s="267" t="s">
        <v>145</v>
      </c>
      <c r="B5" s="255"/>
      <c r="C5" s="256"/>
      <c r="D5" s="142"/>
      <c r="E5" s="142"/>
      <c r="F5" s="142"/>
      <c r="G5" s="142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12.75" customHeight="1" x14ac:dyDescent="0.2">
      <c r="A6" s="144" t="s">
        <v>146</v>
      </c>
      <c r="B6" s="145" t="s">
        <v>147</v>
      </c>
      <c r="C6" s="146" t="s">
        <v>148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12.75" customHeight="1" x14ac:dyDescent="0.2">
      <c r="A7" s="144" t="s">
        <v>149</v>
      </c>
      <c r="B7" s="145" t="s">
        <v>150</v>
      </c>
      <c r="C7" s="147">
        <v>0.2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12.75" customHeight="1" x14ac:dyDescent="0.2">
      <c r="A8" s="144" t="s">
        <v>151</v>
      </c>
      <c r="B8" s="145" t="s">
        <v>152</v>
      </c>
      <c r="C8" s="147">
        <v>1.4999999999999999E-2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12.75" customHeight="1" x14ac:dyDescent="0.2">
      <c r="A9" s="144" t="s">
        <v>153</v>
      </c>
      <c r="B9" s="145" t="s">
        <v>154</v>
      </c>
      <c r="C9" s="147">
        <v>0.01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12.75" customHeight="1" x14ac:dyDescent="0.2">
      <c r="A10" s="144" t="s">
        <v>155</v>
      </c>
      <c r="B10" s="145" t="s">
        <v>156</v>
      </c>
      <c r="C10" s="147">
        <v>2E-3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12.75" customHeight="1" x14ac:dyDescent="0.2">
      <c r="A11" s="144" t="s">
        <v>157</v>
      </c>
      <c r="B11" s="145" t="s">
        <v>158</v>
      </c>
      <c r="C11" s="147">
        <v>6.0000000000000001E-3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12.75" customHeight="1" x14ac:dyDescent="0.2">
      <c r="A12" s="144" t="s">
        <v>159</v>
      </c>
      <c r="B12" s="145" t="s">
        <v>160</v>
      </c>
      <c r="C12" s="147">
        <v>2.5000000000000001E-2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12.75" customHeight="1" x14ac:dyDescent="0.2">
      <c r="A13" s="144" t="s">
        <v>161</v>
      </c>
      <c r="B13" s="145" t="s">
        <v>162</v>
      </c>
      <c r="C13" s="147">
        <v>0.03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12.75" customHeight="1" x14ac:dyDescent="0.2">
      <c r="A14" s="144" t="s">
        <v>163</v>
      </c>
      <c r="B14" s="145" t="s">
        <v>164</v>
      </c>
      <c r="C14" s="147">
        <v>0.08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12.75" customHeight="1" x14ac:dyDescent="0.25">
      <c r="A15" s="144" t="s">
        <v>165</v>
      </c>
      <c r="B15" s="148" t="s">
        <v>166</v>
      </c>
      <c r="C15" s="149">
        <f>SUM(C7:C14)</f>
        <v>0.36800000000000005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12.75" customHeight="1" x14ac:dyDescent="0.2">
      <c r="A16" s="150"/>
      <c r="B16" s="151"/>
      <c r="C16" s="152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12.75" customHeight="1" x14ac:dyDescent="0.2">
      <c r="A17" s="144" t="s">
        <v>167</v>
      </c>
      <c r="B17" s="145" t="s">
        <v>168</v>
      </c>
      <c r="C17" s="147">
        <f>ROUND(IF('3.CAGED'!C28&gt;24,(1-12/'3.CAGED'!C28)*0.1111,0.1111-C26),4)</f>
        <v>6.1899999999999997E-2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12.75" customHeight="1" x14ac:dyDescent="0.2">
      <c r="A18" s="144" t="s">
        <v>169</v>
      </c>
      <c r="B18" s="145" t="s">
        <v>170</v>
      </c>
      <c r="C18" s="147">
        <f>ROUND('3.CAGED'!C32/'3.CAGED'!C29,4)</f>
        <v>8.3299999999999999E-2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12.75" customHeight="1" x14ac:dyDescent="0.2">
      <c r="A19" s="144" t="s">
        <v>171</v>
      </c>
      <c r="B19" s="145" t="s">
        <v>172</v>
      </c>
      <c r="C19" s="147">
        <v>5.9999999999999995E-4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12.75" customHeight="1" x14ac:dyDescent="0.2">
      <c r="A20" s="144" t="s">
        <v>173</v>
      </c>
      <c r="B20" s="145" t="s">
        <v>174</v>
      </c>
      <c r="C20" s="147">
        <v>8.2000000000000007E-3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12.75" customHeight="1" x14ac:dyDescent="0.2">
      <c r="A21" s="144" t="s">
        <v>175</v>
      </c>
      <c r="B21" s="145" t="s">
        <v>176</v>
      </c>
      <c r="C21" s="147">
        <v>3.0999999999999999E-3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12.75" customHeight="1" x14ac:dyDescent="0.2">
      <c r="A22" s="144" t="s">
        <v>177</v>
      </c>
      <c r="B22" s="145" t="s">
        <v>178</v>
      </c>
      <c r="C22" s="147">
        <v>1.66E-2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12.75" customHeight="1" x14ac:dyDescent="0.25">
      <c r="A23" s="144" t="s">
        <v>179</v>
      </c>
      <c r="B23" s="148" t="s">
        <v>180</v>
      </c>
      <c r="C23" s="149">
        <f>SUM(C17:C22)</f>
        <v>0.17369999999999999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12.75" customHeight="1" x14ac:dyDescent="0.2">
      <c r="A24" s="150"/>
      <c r="B24" s="151"/>
      <c r="C24" s="152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12.75" customHeight="1" x14ac:dyDescent="0.2">
      <c r="A25" s="144" t="s">
        <v>181</v>
      </c>
      <c r="B25" s="145" t="s">
        <v>182</v>
      </c>
      <c r="C25" s="147">
        <f>ROUND(('3.CAGED'!C33) *'3.CAGED'!C26/'3.CAGED'!C29,4)</f>
        <v>2.5600000000000001E-2</v>
      </c>
      <c r="D25" s="140"/>
      <c r="E25" s="153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12.75" customHeight="1" x14ac:dyDescent="0.2">
      <c r="A26" s="144" t="s">
        <v>183</v>
      </c>
      <c r="B26" s="145" t="s">
        <v>184</v>
      </c>
      <c r="C26" s="147">
        <f>ROUND(IF('3.CAGED'!C28&gt;12,12/'3.CAGED'!C28*0.1111,0.1111),4)</f>
        <v>4.9200000000000001E-2</v>
      </c>
      <c r="D26" s="140"/>
      <c r="E26" s="140"/>
      <c r="F26" s="140"/>
      <c r="G26" s="140"/>
      <c r="H26" s="154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12.75" customHeight="1" x14ac:dyDescent="0.2">
      <c r="A27" s="144" t="s">
        <v>185</v>
      </c>
      <c r="B27" s="145" t="s">
        <v>186</v>
      </c>
      <c r="C27" s="147">
        <f>C25*C26</f>
        <v>1.2595200000000001E-3</v>
      </c>
      <c r="D27" s="140"/>
      <c r="E27" s="153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12.75" customHeight="1" x14ac:dyDescent="0.2">
      <c r="A28" s="144" t="s">
        <v>187</v>
      </c>
      <c r="B28" s="145" t="s">
        <v>188</v>
      </c>
      <c r="C28" s="147">
        <f>ROUND(('3.CAGED'!C29+'3.CAGED'!C30+'3.CAGED'!C32)/'3.CAGED'!C27*'3.CAGED'!C34*'3.CAGED'!C35*'3.CAGED'!C26/'3.CAGED'!C29,4)</f>
        <v>2.0500000000000001E-2</v>
      </c>
      <c r="D28" s="140"/>
      <c r="E28" s="140"/>
      <c r="F28" s="140"/>
      <c r="G28" s="153"/>
      <c r="H28" s="154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12.75" customHeight="1" x14ac:dyDescent="0.2">
      <c r="A29" s="144" t="s">
        <v>189</v>
      </c>
      <c r="B29" s="145" t="s">
        <v>190</v>
      </c>
      <c r="C29" s="147">
        <f>ROUND(('3.CAGED'!C31/'3.CAGED'!C29)*'3.CAGED'!C26/12,4)</f>
        <v>1.8E-3</v>
      </c>
      <c r="D29" s="140"/>
      <c r="E29" s="153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12.75" customHeight="1" x14ac:dyDescent="0.25">
      <c r="A30" s="144" t="s">
        <v>191</v>
      </c>
      <c r="B30" s="148" t="s">
        <v>192</v>
      </c>
      <c r="C30" s="149">
        <f>SUM(C25:C29)</f>
        <v>9.8359520000000006E-2</v>
      </c>
      <c r="D30" s="140"/>
      <c r="E30" s="140"/>
      <c r="F30" s="140"/>
      <c r="G30" s="153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12.75" customHeight="1" x14ac:dyDescent="0.2">
      <c r="A31" s="150"/>
      <c r="B31" s="151"/>
      <c r="C31" s="152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12.75" customHeight="1" x14ac:dyDescent="0.2">
      <c r="A32" s="144" t="s">
        <v>193</v>
      </c>
      <c r="B32" s="145" t="s">
        <v>194</v>
      </c>
      <c r="C32" s="147">
        <f>ROUND(C15*C23,4)</f>
        <v>6.3899999999999998E-2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12.75" customHeight="1" x14ac:dyDescent="0.2">
      <c r="A33" s="144" t="s">
        <v>195</v>
      </c>
      <c r="B33" s="155" t="s">
        <v>196</v>
      </c>
      <c r="C33" s="147">
        <f>ROUND((C25*C14),4)</f>
        <v>2E-3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12.75" customHeight="1" x14ac:dyDescent="0.25">
      <c r="A34" s="144" t="s">
        <v>197</v>
      </c>
      <c r="B34" s="148" t="s">
        <v>198</v>
      </c>
      <c r="C34" s="149">
        <f>SUM(C32:C33)</f>
        <v>6.59E-2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12.75" customHeight="1" x14ac:dyDescent="0.25">
      <c r="A35" s="156"/>
      <c r="B35" s="157" t="s">
        <v>199</v>
      </c>
      <c r="C35" s="158">
        <f>C34+C30+C23+C15</f>
        <v>0.70595951999999995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12.75" customHeight="1" x14ac:dyDescent="0.2">
      <c r="A36" s="140"/>
      <c r="B36" s="140"/>
      <c r="C36" s="153"/>
      <c r="D36" s="159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12.75" customHeight="1" x14ac:dyDescent="0.2">
      <c r="A37" s="140"/>
      <c r="B37" s="140"/>
      <c r="C37" s="153"/>
      <c r="D37" s="159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12.75" customHeight="1" x14ac:dyDescent="0.2">
      <c r="A38" s="140"/>
      <c r="B38" s="140"/>
      <c r="C38" s="15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12.75" customHeight="1" x14ac:dyDescent="0.2">
      <c r="A39" s="140"/>
      <c r="B39" s="140"/>
      <c r="C39" s="15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12.75" customHeight="1" x14ac:dyDescent="0.2">
      <c r="A40" s="140"/>
      <c r="B40" s="140"/>
      <c r="C40" s="15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12.75" customHeight="1" x14ac:dyDescent="0.2">
      <c r="A41" s="140"/>
      <c r="B41" s="140"/>
      <c r="C41" s="15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12.75" customHeight="1" x14ac:dyDescent="0.2">
      <c r="A42" s="140"/>
      <c r="B42" s="140"/>
      <c r="C42" s="15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12.75" customHeight="1" x14ac:dyDescent="0.2">
      <c r="A43" s="140"/>
      <c r="B43" s="140"/>
      <c r="C43" s="15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12.75" customHeight="1" x14ac:dyDescent="0.2">
      <c r="A44" s="140"/>
      <c r="B44" s="140"/>
      <c r="C44" s="15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12.75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26" ht="12.75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26" ht="12.75" customHeight="1" x14ac:dyDescent="0.2">
      <c r="A47" s="140"/>
      <c r="B47" s="153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26" ht="12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6" ht="12.75" customHeight="1" x14ac:dyDescent="0.2">
      <c r="A49" s="140"/>
      <c r="B49" s="153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spans="1:26" ht="12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</row>
    <row r="51" spans="1:26" ht="12.75" customHeight="1" x14ac:dyDescent="0.2">
      <c r="A51" s="140"/>
      <c r="B51" s="153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12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12.75" customHeight="1" x14ac:dyDescent="0.2">
      <c r="A53" s="140"/>
      <c r="B53" s="153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12.75" customHeight="1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12.75" customHeight="1" x14ac:dyDescent="0.2">
      <c r="A55" s="140"/>
      <c r="B55" s="153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12.75" customHeight="1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12.75" customHeight="1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12.75" customHeight="1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12.75" customHeight="1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12.75" customHeight="1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12.75" customHeight="1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12.75" customHeight="1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12.75" customHeight="1" x14ac:dyDescent="0.2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12.75" customHeight="1" x14ac:dyDescent="0.2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12.75" customHeight="1" x14ac:dyDescent="0.2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12.75" customHeight="1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12.75" customHeight="1" x14ac:dyDescent="0.2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12.75" customHeight="1" x14ac:dyDescent="0.2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12.75" customHeight="1" x14ac:dyDescent="0.2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12.75" customHeight="1" x14ac:dyDescent="0.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12.75" customHeight="1" x14ac:dyDescent="0.2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12.75" customHeight="1" x14ac:dyDescent="0.2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12.75" customHeight="1" x14ac:dyDescent="0.2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12.75" customHeight="1" x14ac:dyDescent="0.2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12.75" customHeight="1" x14ac:dyDescent="0.2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12.75" customHeight="1" x14ac:dyDescent="0.2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12.75" customHeight="1" x14ac:dyDescent="0.2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12.75" customHeight="1" x14ac:dyDescent="0.2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12.75" customHeight="1" x14ac:dyDescent="0.2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12.75" customHeight="1" x14ac:dyDescent="0.2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12.75" customHeight="1" x14ac:dyDescent="0.2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12.75" customHeight="1" x14ac:dyDescent="0.2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12.75" customHeight="1" x14ac:dyDescent="0.2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12.75" customHeight="1" x14ac:dyDescent="0.2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12.75" customHeight="1" x14ac:dyDescent="0.2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12.75" customHeight="1" x14ac:dyDescent="0.2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12.75" customHeight="1" x14ac:dyDescent="0.2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12.75" customHeight="1" x14ac:dyDescent="0.2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12.75" customHeight="1" x14ac:dyDescent="0.2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12.75" customHeight="1" x14ac:dyDescent="0.2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12.75" customHeight="1" x14ac:dyDescent="0.2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12.75" customHeight="1" x14ac:dyDescent="0.2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12.75" customHeight="1" x14ac:dyDescent="0.2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12.75" customHeight="1" x14ac:dyDescent="0.2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12.75" customHeight="1" x14ac:dyDescent="0.2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12.75" customHeight="1" x14ac:dyDescent="0.2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12.75" customHeight="1" x14ac:dyDescent="0.2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12.75" customHeight="1" x14ac:dyDescent="0.2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12.75" customHeight="1" x14ac:dyDescent="0.2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12.75" customHeigh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12.75" customHeigh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12.75" customHeigh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12.75" customHeigh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12.75" customHeigh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12.75" customHeigh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12.75" customHeigh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12.75" customHeigh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12.75" customHeigh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12.75" customHeigh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12.75" customHeigh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12.75" customHeigh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12.75" customHeigh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12.75" customHeigh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12.75" customHeigh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12.75" customHeigh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12.75" customHeigh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12.75" customHeigh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12.75" customHeigh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12.75" customHeigh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12.75" customHeigh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12.75" customHeigh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12.75" customHeigh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12.75" customHeigh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12.75" customHeigh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12.75" customHeigh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12.75" customHeigh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12.75" customHeigh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12.75" customHeigh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12.75" customHeigh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12.75" customHeigh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12.75" customHeigh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12.75" customHeigh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12.75" customHeigh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12.75" customHeigh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12.75" customHeigh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12.75" customHeigh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12.75" customHeigh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12.75" customHeigh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12.75" customHeigh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12.75" customHeigh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12.75" customHeigh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12.75" customHeigh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12.75" customHeigh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12.75" customHeigh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12.75" customHeigh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12.75" customHeigh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12.75" customHeigh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12.75" customHeigh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12.75" customHeigh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12.75" customHeigh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12.75" customHeigh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12.75" customHeigh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12.75" customHeigh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12.75" customHeigh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12.75" customHeigh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12.75" customHeigh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12.75" customHeigh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12.75" customHeigh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12.75" customHeigh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12.75" customHeigh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12.75" customHeigh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12.75" customHeigh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12.75" customHeigh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12.75" customHeigh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12.75" customHeigh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12.75" customHeigh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12.75" customHeigh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12.75" customHeigh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12.75" customHeigh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12.75" customHeigh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12.75" customHeigh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12.75" customHeigh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12.75" customHeigh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12.75" customHeigh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12.75" customHeigh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12.75" customHeigh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12.75" customHeigh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12.75" customHeigh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12.75" customHeigh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12.75" customHeigh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12.75" customHeigh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12.75" customHeigh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12.75" customHeigh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12.75" customHeigh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12.75" customHeigh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12.75" customHeigh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12.75" customHeigh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12.75" customHeigh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12.75" customHeigh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12.75" customHeigh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12.75" customHeigh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12.75" customHeigh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12.75" customHeigh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12.75" customHeigh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12.75" customHeigh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12.75" customHeigh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12.75" customHeigh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12.75" customHeigh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12.75" customHeigh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12.75" customHeigh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12.75" customHeigh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12.75" customHeigh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12.75" customHeigh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12.75" customHeigh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12.75" customHeigh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12.75" customHeigh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12.75" customHeigh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12.75" customHeigh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12.75" customHeigh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12.75" customHeigh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12.75" customHeigh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12.75" customHeigh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12.75" customHeigh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12.75" customHeigh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12.75" customHeigh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12.75" customHeigh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12.75" customHeigh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12.75" customHeigh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12.75" customHeigh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12.75" customHeigh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12.75" customHeigh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spans="1:26" ht="12.75" customHeigh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</row>
    <row r="223" spans="1:26" ht="12.75" customHeigh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spans="1:26" ht="12.75" customHeigh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</row>
    <row r="225" spans="1:26" ht="12.75" customHeigh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spans="1:26" ht="12.75" customHeigh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</row>
    <row r="227" spans="1:26" ht="12.75" customHeigh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spans="1:26" ht="12.75" customHeigh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ht="12.75" customHeigh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spans="1:26" ht="12.75" customHeigh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</row>
    <row r="231" spans="1:26" ht="12.75" customHeigh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spans="1:26" ht="12.75" customHeigh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</row>
    <row r="233" spans="1:26" ht="12.75" customHeigh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</row>
    <row r="234" spans="1:26" ht="12.75" customHeigh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</row>
    <row r="235" spans="1:26" ht="12.75" customHeigh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</row>
    <row r="236" spans="1:26" ht="12.75" customHeigh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</row>
    <row r="237" spans="1:26" ht="12.75" customHeigh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</row>
    <row r="238" spans="1:26" ht="12.75" customHeigh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</row>
    <row r="239" spans="1:26" ht="12.75" customHeigh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</row>
    <row r="240" spans="1:26" ht="12.75" customHeigh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</row>
    <row r="241" spans="1:26" ht="12.75" customHeigh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</row>
    <row r="242" spans="1:26" ht="12.75" customHeigh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</row>
    <row r="243" spans="1:26" ht="12.75" customHeigh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</row>
    <row r="244" spans="1:26" ht="12.75" customHeigh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</row>
    <row r="245" spans="1:26" ht="12.75" customHeigh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</row>
    <row r="246" spans="1:26" ht="12.75" customHeigh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</row>
    <row r="247" spans="1:26" ht="12.75" customHeigh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</row>
    <row r="248" spans="1:26" ht="12.75" customHeigh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</row>
    <row r="249" spans="1:26" ht="12.75" customHeigh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</row>
    <row r="250" spans="1:26" ht="12.75" customHeigh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</row>
    <row r="251" spans="1:26" ht="12.75" customHeigh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</row>
    <row r="252" spans="1:26" ht="12.75" customHeigh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</row>
    <row r="253" spans="1:26" ht="12.75" customHeigh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</row>
    <row r="254" spans="1:26" ht="12.75" customHeigh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</row>
    <row r="255" spans="1:26" ht="12.75" customHeigh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</row>
    <row r="256" spans="1:26" ht="12.75" customHeigh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</row>
    <row r="257" spans="1:26" ht="12.75" customHeigh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</row>
    <row r="258" spans="1:26" ht="12.75" customHeigh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</row>
    <row r="259" spans="1:26" ht="12.75" customHeigh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</row>
    <row r="260" spans="1:26" ht="12.75" customHeigh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</row>
    <row r="261" spans="1:26" ht="12.75" customHeigh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</row>
    <row r="262" spans="1:26" ht="12.75" customHeigh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</row>
    <row r="263" spans="1:26" ht="12.75" customHeigh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</row>
    <row r="264" spans="1:26" ht="12.75" customHeigh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</row>
    <row r="265" spans="1:26" ht="12.75" customHeigh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</row>
    <row r="266" spans="1:26" ht="12.75" customHeigh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</row>
    <row r="267" spans="1:26" ht="12.75" customHeigh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</row>
    <row r="268" spans="1:26" ht="12.75" customHeigh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</row>
    <row r="269" spans="1:26" ht="12.75" customHeigh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</row>
    <row r="270" spans="1:26" ht="12.75" customHeigh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</row>
    <row r="271" spans="1:26" ht="12.75" customHeigh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</row>
    <row r="272" spans="1:26" ht="12.75" customHeigh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</row>
    <row r="273" spans="1:26" ht="12.75" customHeigh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</row>
    <row r="274" spans="1:26" ht="12.75" customHeigh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</row>
    <row r="275" spans="1:26" ht="12.75" customHeigh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</row>
    <row r="276" spans="1:26" ht="12.75" customHeigh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</row>
    <row r="277" spans="1:26" ht="12.75" customHeigh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</row>
    <row r="278" spans="1:26" ht="12.75" customHeigh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</row>
    <row r="279" spans="1:26" ht="12.75" customHeigh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</row>
    <row r="280" spans="1:26" ht="12.75" customHeigh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</row>
    <row r="281" spans="1:26" ht="12.75" customHeigh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</row>
    <row r="282" spans="1:26" ht="12.75" customHeigh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</row>
    <row r="283" spans="1:26" ht="12.75" customHeigh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</row>
    <row r="284" spans="1:26" ht="12.75" customHeigh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</row>
    <row r="285" spans="1:26" ht="12.75" customHeigh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</row>
    <row r="286" spans="1:26" ht="12.75" customHeigh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</row>
    <row r="287" spans="1:26" ht="12.75" customHeigh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</row>
    <row r="288" spans="1:26" ht="12.75" customHeigh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</row>
    <row r="289" spans="1:26" ht="12.75" customHeigh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</row>
    <row r="290" spans="1:26" ht="12.75" customHeigh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</row>
    <row r="291" spans="1:26" ht="12.75" customHeigh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</row>
    <row r="292" spans="1:26" ht="12.75" customHeigh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</row>
    <row r="293" spans="1:26" ht="12.75" customHeight="1" x14ac:dyDescent="0.2">
      <c r="A293" s="140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</row>
    <row r="294" spans="1:26" ht="12.75" customHeight="1" x14ac:dyDescent="0.2">
      <c r="A294" s="140"/>
      <c r="B294" s="140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</row>
    <row r="295" spans="1:26" ht="12.75" customHeight="1" x14ac:dyDescent="0.2">
      <c r="A295" s="140"/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</row>
    <row r="296" spans="1:26" ht="12.75" customHeight="1" x14ac:dyDescent="0.2">
      <c r="A296" s="140"/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</row>
    <row r="297" spans="1:26" ht="12.75" customHeight="1" x14ac:dyDescent="0.2">
      <c r="A297" s="140"/>
      <c r="B297" s="140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</row>
    <row r="298" spans="1:26" ht="12.75" customHeight="1" x14ac:dyDescent="0.2">
      <c r="A298" s="140"/>
      <c r="B298" s="140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</row>
    <row r="299" spans="1:26" ht="12.75" customHeight="1" x14ac:dyDescent="0.2">
      <c r="A299" s="140"/>
      <c r="B299" s="140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</row>
    <row r="300" spans="1:26" ht="12.75" customHeight="1" x14ac:dyDescent="0.2">
      <c r="A300" s="140"/>
      <c r="B300" s="140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</row>
    <row r="301" spans="1:26" ht="12.75" customHeight="1" x14ac:dyDescent="0.2">
      <c r="A301" s="140"/>
      <c r="B301" s="140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</row>
    <row r="302" spans="1:26" ht="12.75" customHeight="1" x14ac:dyDescent="0.2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</row>
    <row r="303" spans="1:26" ht="12.75" customHeight="1" x14ac:dyDescent="0.2">
      <c r="A303" s="140"/>
      <c r="B303" s="140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</row>
    <row r="304" spans="1:26" ht="12.75" customHeight="1" x14ac:dyDescent="0.2">
      <c r="A304" s="140"/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</row>
    <row r="305" spans="1:26" ht="12.75" customHeight="1" x14ac:dyDescent="0.2">
      <c r="A305" s="140"/>
      <c r="B305" s="140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</row>
    <row r="306" spans="1:26" ht="12.75" customHeight="1" x14ac:dyDescent="0.2">
      <c r="A306" s="140"/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</row>
    <row r="307" spans="1:26" ht="15.75" customHeight="1" x14ac:dyDescent="0.2">
      <c r="A307" s="140"/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</row>
    <row r="308" spans="1:26" ht="15.75" customHeight="1" x14ac:dyDescent="0.2">
      <c r="A308" s="140"/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</row>
    <row r="309" spans="1:26" ht="15.75" customHeight="1" x14ac:dyDescent="0.2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</row>
    <row r="310" spans="1:26" ht="15.75" customHeight="1" x14ac:dyDescent="0.2">
      <c r="A310" s="140"/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</row>
    <row r="311" spans="1:26" ht="15.75" customHeight="1" x14ac:dyDescent="0.2">
      <c r="A311" s="140"/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</row>
    <row r="312" spans="1:26" ht="15.75" customHeight="1" x14ac:dyDescent="0.2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</row>
    <row r="313" spans="1:26" ht="15.75" customHeight="1" x14ac:dyDescent="0.2">
      <c r="A313" s="140"/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</row>
    <row r="314" spans="1:26" ht="15.75" customHeight="1" x14ac:dyDescent="0.2">
      <c r="A314" s="140"/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</row>
    <row r="315" spans="1:26" ht="15.75" customHeight="1" x14ac:dyDescent="0.2">
      <c r="A315" s="140"/>
      <c r="B315" s="140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</row>
    <row r="316" spans="1:26" ht="15.75" customHeight="1" x14ac:dyDescent="0.2">
      <c r="A316" s="140"/>
      <c r="B316" s="140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</row>
    <row r="317" spans="1:26" ht="15.75" customHeight="1" x14ac:dyDescent="0.2">
      <c r="A317" s="140"/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</row>
    <row r="318" spans="1:26" ht="15.75" customHeight="1" x14ac:dyDescent="0.2">
      <c r="A318" s="140"/>
      <c r="B318" s="140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</row>
    <row r="319" spans="1:26" ht="15.75" customHeight="1" x14ac:dyDescent="0.2">
      <c r="A319" s="140"/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</row>
    <row r="320" spans="1:26" ht="15.75" customHeight="1" x14ac:dyDescent="0.2">
      <c r="A320" s="140"/>
      <c r="B320" s="140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</row>
    <row r="321" spans="1:26" ht="15.75" customHeight="1" x14ac:dyDescent="0.2">
      <c r="A321" s="140"/>
      <c r="B321" s="140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</row>
    <row r="322" spans="1:26" ht="15.75" customHeight="1" x14ac:dyDescent="0.2">
      <c r="A322" s="140"/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</row>
    <row r="323" spans="1:26" ht="15.75" customHeight="1" x14ac:dyDescent="0.2">
      <c r="A323" s="140"/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</row>
    <row r="324" spans="1:26" ht="15.75" customHeight="1" x14ac:dyDescent="0.2">
      <c r="A324" s="140"/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</row>
    <row r="325" spans="1:26" ht="15.75" customHeight="1" x14ac:dyDescent="0.2">
      <c r="A325" s="140"/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</row>
    <row r="326" spans="1:26" ht="15.75" customHeight="1" x14ac:dyDescent="0.2">
      <c r="A326" s="140"/>
      <c r="B326" s="140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</row>
    <row r="327" spans="1:26" ht="15.75" customHeight="1" x14ac:dyDescent="0.2">
      <c r="A327" s="140"/>
      <c r="B327" s="140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</row>
    <row r="328" spans="1:26" ht="15.75" customHeight="1" x14ac:dyDescent="0.2">
      <c r="A328" s="140"/>
      <c r="B328" s="140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</row>
    <row r="329" spans="1:26" ht="15.75" customHeight="1" x14ac:dyDescent="0.2">
      <c r="A329" s="140"/>
      <c r="B329" s="140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spans="1:26" ht="15.75" customHeight="1" x14ac:dyDescent="0.2">
      <c r="A330" s="140"/>
      <c r="B330" s="140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</row>
    <row r="331" spans="1:26" ht="15.75" customHeight="1" x14ac:dyDescent="0.2">
      <c r="A331" s="140"/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spans="1:26" ht="15.75" customHeight="1" x14ac:dyDescent="0.2">
      <c r="A332" s="140"/>
      <c r="B332" s="140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</row>
    <row r="333" spans="1:26" ht="15.75" customHeight="1" x14ac:dyDescent="0.2">
      <c r="A333" s="140"/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spans="1:26" ht="15.75" customHeight="1" x14ac:dyDescent="0.2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</row>
    <row r="335" spans="1:26" ht="15.75" customHeight="1" x14ac:dyDescent="0.2">
      <c r="A335" s="140"/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spans="1:26" ht="15.75" customHeight="1" x14ac:dyDescent="0.2">
      <c r="A336" s="140"/>
      <c r="B336" s="140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</row>
    <row r="337" spans="1:26" ht="15.75" customHeight="1" x14ac:dyDescent="0.2">
      <c r="A337" s="140"/>
      <c r="B337" s="140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spans="1:26" ht="15.75" customHeight="1" x14ac:dyDescent="0.2">
      <c r="A338" s="140"/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</row>
    <row r="339" spans="1:26" ht="15.75" customHeight="1" x14ac:dyDescent="0.2">
      <c r="A339" s="140"/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spans="1:26" ht="15.75" customHeight="1" x14ac:dyDescent="0.2">
      <c r="A340" s="140"/>
      <c r="B340" s="140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</row>
    <row r="341" spans="1:26" ht="15.75" customHeight="1" x14ac:dyDescent="0.2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spans="1:26" ht="15.75" customHeight="1" x14ac:dyDescent="0.2">
      <c r="A342" s="140"/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</row>
    <row r="343" spans="1:26" ht="15.75" customHeight="1" x14ac:dyDescent="0.2">
      <c r="A343" s="140"/>
      <c r="B343" s="140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spans="1:26" ht="15.75" customHeight="1" x14ac:dyDescent="0.2">
      <c r="A344" s="140"/>
      <c r="B344" s="140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</row>
    <row r="345" spans="1:26" ht="15.75" customHeight="1" x14ac:dyDescent="0.2">
      <c r="A345" s="140"/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spans="1:26" ht="15.75" customHeight="1" x14ac:dyDescent="0.2">
      <c r="A346" s="140"/>
      <c r="B346" s="140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</row>
    <row r="347" spans="1:26" ht="15.75" customHeight="1" x14ac:dyDescent="0.2">
      <c r="A347" s="140"/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spans="1:26" ht="15.75" customHeight="1" x14ac:dyDescent="0.2">
      <c r="A348" s="140"/>
      <c r="B348" s="140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</row>
    <row r="349" spans="1:26" ht="15.75" customHeight="1" x14ac:dyDescent="0.2">
      <c r="A349" s="140"/>
      <c r="B349" s="140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spans="1:26" ht="15.75" customHeight="1" x14ac:dyDescent="0.2">
      <c r="A350" s="140"/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</row>
    <row r="351" spans="1:26" ht="15.75" customHeight="1" x14ac:dyDescent="0.2">
      <c r="A351" s="140"/>
      <c r="B351" s="140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spans="1:26" ht="15.75" customHeight="1" x14ac:dyDescent="0.2">
      <c r="A352" s="140"/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</row>
    <row r="353" spans="1:26" ht="15.75" customHeight="1" x14ac:dyDescent="0.2">
      <c r="A353" s="140"/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spans="1:26" ht="15.75" customHeight="1" x14ac:dyDescent="0.2">
      <c r="A354" s="140"/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</row>
    <row r="355" spans="1:26" ht="15.75" customHeight="1" x14ac:dyDescent="0.2">
      <c r="A355" s="140"/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spans="1:26" ht="15.75" customHeight="1" x14ac:dyDescent="0.2">
      <c r="A356" s="140"/>
      <c r="B356" s="140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</row>
    <row r="357" spans="1:26" ht="15.75" customHeight="1" x14ac:dyDescent="0.2">
      <c r="A357" s="140"/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spans="1:26" ht="15.75" customHeight="1" x14ac:dyDescent="0.2">
      <c r="A358" s="140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</row>
    <row r="359" spans="1:26" ht="15.75" customHeight="1" x14ac:dyDescent="0.2">
      <c r="A359" s="140"/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spans="1:26" ht="15.75" customHeight="1" x14ac:dyDescent="0.2">
      <c r="A360" s="140"/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</row>
    <row r="361" spans="1:26" ht="15.75" customHeight="1" x14ac:dyDescent="0.2">
      <c r="A361" s="140"/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spans="1:26" ht="15.75" customHeight="1" x14ac:dyDescent="0.2">
      <c r="A362" s="140"/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</row>
    <row r="363" spans="1:26" ht="15.75" customHeight="1" x14ac:dyDescent="0.2">
      <c r="A363" s="140"/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spans="1:26" ht="15.75" customHeight="1" x14ac:dyDescent="0.2">
      <c r="A364" s="140"/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</row>
    <row r="365" spans="1:26" ht="15.75" customHeight="1" x14ac:dyDescent="0.2">
      <c r="A365" s="140"/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spans="1:26" ht="15.75" customHeight="1" x14ac:dyDescent="0.2">
      <c r="A366" s="140"/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</row>
    <row r="367" spans="1:26" ht="15.75" customHeight="1" x14ac:dyDescent="0.2">
      <c r="A367" s="140"/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spans="1:26" ht="15.75" customHeight="1" x14ac:dyDescent="0.2">
      <c r="A368" s="140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</row>
    <row r="369" spans="1:26" ht="15.75" customHeight="1" x14ac:dyDescent="0.2">
      <c r="A369" s="140"/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spans="1:26" ht="15.75" customHeight="1" x14ac:dyDescent="0.2">
      <c r="A370" s="140"/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</row>
    <row r="371" spans="1:26" ht="15.75" customHeight="1" x14ac:dyDescent="0.2">
      <c r="A371" s="140"/>
      <c r="B371" s="140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spans="1:26" ht="15.75" customHeight="1" x14ac:dyDescent="0.2">
      <c r="A372" s="140"/>
      <c r="B372" s="140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</row>
    <row r="373" spans="1:26" ht="15.75" customHeight="1" x14ac:dyDescent="0.2">
      <c r="A373" s="140"/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spans="1:26" ht="15.75" customHeight="1" x14ac:dyDescent="0.2">
      <c r="A374" s="140"/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</row>
    <row r="375" spans="1:26" ht="15.75" customHeight="1" x14ac:dyDescent="0.2">
      <c r="A375" s="140"/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spans="1:26" ht="15.75" customHeight="1" x14ac:dyDescent="0.2">
      <c r="A376" s="140"/>
      <c r="B376" s="140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</row>
    <row r="377" spans="1:26" ht="15.75" customHeight="1" x14ac:dyDescent="0.2">
      <c r="A377" s="140"/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spans="1:26" ht="15.75" customHeight="1" x14ac:dyDescent="0.2">
      <c r="A378" s="140"/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</row>
    <row r="379" spans="1:26" ht="15.75" customHeight="1" x14ac:dyDescent="0.2">
      <c r="A379" s="140"/>
      <c r="B379" s="140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spans="1:26" ht="15.75" customHeight="1" x14ac:dyDescent="0.2">
      <c r="A380" s="140"/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</row>
    <row r="381" spans="1:26" ht="15.75" customHeight="1" x14ac:dyDescent="0.2">
      <c r="A381" s="140"/>
      <c r="B381" s="140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spans="1:26" ht="15.75" customHeight="1" x14ac:dyDescent="0.2">
      <c r="A382" s="140"/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</row>
    <row r="383" spans="1:26" ht="15.75" customHeight="1" x14ac:dyDescent="0.2">
      <c r="A383" s="140"/>
      <c r="B383" s="140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spans="1:26" ht="15.75" customHeight="1" x14ac:dyDescent="0.2">
      <c r="A384" s="140"/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</row>
    <row r="385" spans="1:26" ht="15.75" customHeight="1" x14ac:dyDescent="0.2">
      <c r="A385" s="140"/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spans="1:26" ht="15.75" customHeight="1" x14ac:dyDescent="0.2">
      <c r="A386" s="140"/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</row>
    <row r="387" spans="1:26" ht="15.75" customHeight="1" x14ac:dyDescent="0.2">
      <c r="A387" s="140"/>
      <c r="B387" s="140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spans="1:26" ht="15.75" customHeight="1" x14ac:dyDescent="0.2">
      <c r="A388" s="140"/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</row>
    <row r="389" spans="1:26" ht="15.75" customHeight="1" x14ac:dyDescent="0.2">
      <c r="A389" s="140"/>
      <c r="B389" s="140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spans="1:26" ht="15.75" customHeight="1" x14ac:dyDescent="0.2">
      <c r="A390" s="140"/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</row>
    <row r="391" spans="1:26" ht="15.75" customHeight="1" x14ac:dyDescent="0.2">
      <c r="A391" s="140"/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spans="1:26" ht="15.75" customHeight="1" x14ac:dyDescent="0.2">
      <c r="A392" s="140"/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</row>
    <row r="393" spans="1:26" ht="15.75" customHeight="1" x14ac:dyDescent="0.2">
      <c r="A393" s="140"/>
      <c r="B393" s="140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spans="1:26" ht="15.75" customHeight="1" x14ac:dyDescent="0.2">
      <c r="A394" s="140"/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</row>
    <row r="395" spans="1:26" ht="15.75" customHeight="1" x14ac:dyDescent="0.2">
      <c r="A395" s="140"/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spans="1:26" ht="15.75" customHeight="1" x14ac:dyDescent="0.2">
      <c r="A396" s="140"/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</row>
    <row r="397" spans="1:26" ht="15.75" customHeight="1" x14ac:dyDescent="0.2">
      <c r="A397" s="140"/>
      <c r="B397" s="140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spans="1:26" ht="15.75" customHeight="1" x14ac:dyDescent="0.2">
      <c r="A398" s="140"/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</row>
    <row r="399" spans="1:26" ht="15.75" customHeight="1" x14ac:dyDescent="0.2">
      <c r="A399" s="140"/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spans="1:26" ht="15.75" customHeight="1" x14ac:dyDescent="0.2">
      <c r="A400" s="140"/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</row>
    <row r="401" spans="1:26" ht="15.75" customHeight="1" x14ac:dyDescent="0.2">
      <c r="A401" s="140"/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spans="1:26" ht="15.75" customHeight="1" x14ac:dyDescent="0.2">
      <c r="A402" s="140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</row>
    <row r="403" spans="1:26" ht="15.75" customHeight="1" x14ac:dyDescent="0.2">
      <c r="A403" s="140"/>
      <c r="B403" s="140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spans="1:26" ht="15.75" customHeight="1" x14ac:dyDescent="0.2">
      <c r="A404" s="140"/>
      <c r="B404" s="140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</row>
    <row r="405" spans="1:26" ht="15.75" customHeight="1" x14ac:dyDescent="0.2">
      <c r="A405" s="140"/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spans="1:26" ht="15.75" customHeight="1" x14ac:dyDescent="0.2">
      <c r="A406" s="140"/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</row>
    <row r="407" spans="1:26" ht="15.75" customHeight="1" x14ac:dyDescent="0.2">
      <c r="A407" s="140"/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spans="1:26" ht="15.75" customHeight="1" x14ac:dyDescent="0.2">
      <c r="A408" s="140"/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</row>
    <row r="409" spans="1:26" ht="15.75" customHeight="1" x14ac:dyDescent="0.2">
      <c r="A409" s="140"/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spans="1:26" ht="15.75" customHeight="1" x14ac:dyDescent="0.2">
      <c r="A410" s="140"/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</row>
    <row r="411" spans="1:26" ht="15.75" customHeight="1" x14ac:dyDescent="0.2">
      <c r="A411" s="140"/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spans="1:26" ht="15.75" customHeight="1" x14ac:dyDescent="0.2">
      <c r="A412" s="140"/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</row>
    <row r="413" spans="1:26" ht="15.75" customHeight="1" x14ac:dyDescent="0.2">
      <c r="A413" s="140"/>
      <c r="B413" s="140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spans="1:26" ht="15.75" customHeight="1" x14ac:dyDescent="0.2">
      <c r="A414" s="140"/>
      <c r="B414" s="140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</row>
    <row r="415" spans="1:26" ht="15.75" customHeight="1" x14ac:dyDescent="0.2">
      <c r="A415" s="140"/>
      <c r="B415" s="140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spans="1:26" ht="15.75" customHeight="1" x14ac:dyDescent="0.2">
      <c r="A416" s="140"/>
      <c r="B416" s="140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</row>
    <row r="417" spans="1:26" ht="15.75" customHeight="1" x14ac:dyDescent="0.2">
      <c r="A417" s="140"/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spans="1:26" ht="15.75" customHeight="1" x14ac:dyDescent="0.2">
      <c r="A418" s="140"/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</row>
    <row r="419" spans="1:26" ht="15.75" customHeight="1" x14ac:dyDescent="0.2">
      <c r="A419" s="140"/>
      <c r="B419" s="140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spans="1:26" ht="15.75" customHeight="1" x14ac:dyDescent="0.2">
      <c r="A420" s="140"/>
      <c r="B420" s="140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</row>
    <row r="421" spans="1:26" ht="15.75" customHeight="1" x14ac:dyDescent="0.2">
      <c r="A421" s="140"/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spans="1:26" ht="15.75" customHeight="1" x14ac:dyDescent="0.2">
      <c r="A422" s="140"/>
      <c r="B422" s="140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</row>
    <row r="423" spans="1:26" ht="15.75" customHeight="1" x14ac:dyDescent="0.2">
      <c r="A423" s="140"/>
      <c r="B423" s="140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spans="1:26" ht="15.75" customHeight="1" x14ac:dyDescent="0.2">
      <c r="A424" s="140"/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</row>
    <row r="425" spans="1:26" ht="15.75" customHeight="1" x14ac:dyDescent="0.2">
      <c r="A425" s="140"/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spans="1:26" ht="15.75" customHeight="1" x14ac:dyDescent="0.2">
      <c r="A426" s="140"/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</row>
    <row r="427" spans="1:26" ht="15.75" customHeight="1" x14ac:dyDescent="0.2">
      <c r="A427" s="140"/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spans="1:26" ht="15.75" customHeight="1" x14ac:dyDescent="0.2">
      <c r="A428" s="140"/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</row>
    <row r="429" spans="1:26" ht="15.75" customHeight="1" x14ac:dyDescent="0.2">
      <c r="A429" s="140"/>
      <c r="B429" s="140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spans="1:26" ht="15.75" customHeight="1" x14ac:dyDescent="0.2">
      <c r="A430" s="140"/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</row>
    <row r="431" spans="1:26" ht="15.75" customHeight="1" x14ac:dyDescent="0.2">
      <c r="A431" s="140"/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spans="1:26" ht="15.75" customHeight="1" x14ac:dyDescent="0.2">
      <c r="A432" s="140"/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</row>
    <row r="433" spans="1:26" ht="15.75" customHeight="1" x14ac:dyDescent="0.2">
      <c r="A433" s="140"/>
      <c r="B433" s="140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spans="1:26" ht="15.75" customHeight="1" x14ac:dyDescent="0.2">
      <c r="A434" s="140"/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</row>
    <row r="435" spans="1:26" ht="15.75" customHeight="1" x14ac:dyDescent="0.2">
      <c r="A435" s="140"/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spans="1:26" ht="15.75" customHeight="1" x14ac:dyDescent="0.2">
      <c r="A436" s="140"/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</row>
    <row r="437" spans="1:26" ht="15.75" customHeight="1" x14ac:dyDescent="0.2">
      <c r="A437" s="140"/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spans="1:26" ht="15.75" customHeight="1" x14ac:dyDescent="0.2">
      <c r="A438" s="140"/>
      <c r="B438" s="140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</row>
    <row r="439" spans="1:26" ht="15.75" customHeight="1" x14ac:dyDescent="0.2">
      <c r="A439" s="140"/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spans="1:26" ht="15.75" customHeight="1" x14ac:dyDescent="0.2">
      <c r="A440" s="140"/>
      <c r="B440" s="140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</row>
    <row r="441" spans="1:26" ht="15.75" customHeight="1" x14ac:dyDescent="0.2">
      <c r="A441" s="140"/>
      <c r="B441" s="140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spans="1:26" ht="15.75" customHeight="1" x14ac:dyDescent="0.2">
      <c r="A442" s="140"/>
      <c r="B442" s="140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</row>
    <row r="443" spans="1:26" ht="15.75" customHeight="1" x14ac:dyDescent="0.2">
      <c r="A443" s="140"/>
      <c r="B443" s="140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spans="1:26" ht="15.75" customHeight="1" x14ac:dyDescent="0.2">
      <c r="A444" s="140"/>
      <c r="B444" s="140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</row>
    <row r="445" spans="1:26" ht="15.75" customHeight="1" x14ac:dyDescent="0.2">
      <c r="A445" s="140"/>
      <c r="B445" s="140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spans="1:26" ht="15.75" customHeight="1" x14ac:dyDescent="0.2">
      <c r="A446" s="140"/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</row>
    <row r="447" spans="1:26" ht="15.75" customHeight="1" x14ac:dyDescent="0.2">
      <c r="A447" s="140"/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spans="1:26" ht="15.75" customHeight="1" x14ac:dyDescent="0.2">
      <c r="A448" s="140"/>
      <c r="B448" s="140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</row>
    <row r="449" spans="1:26" ht="15.75" customHeight="1" x14ac:dyDescent="0.2">
      <c r="A449" s="140"/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spans="1:26" ht="15.75" customHeight="1" x14ac:dyDescent="0.2">
      <c r="A450" s="140"/>
      <c r="B450" s="140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</row>
    <row r="451" spans="1:26" ht="15.75" customHeight="1" x14ac:dyDescent="0.2">
      <c r="A451" s="140"/>
      <c r="B451" s="140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spans="1:26" ht="15.75" customHeight="1" x14ac:dyDescent="0.2">
      <c r="A452" s="140"/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</row>
    <row r="453" spans="1:26" ht="15.75" customHeight="1" x14ac:dyDescent="0.2">
      <c r="A453" s="140"/>
      <c r="B453" s="140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spans="1:26" ht="15.75" customHeight="1" x14ac:dyDescent="0.2">
      <c r="A454" s="140"/>
      <c r="B454" s="140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</row>
    <row r="455" spans="1:26" ht="15.75" customHeight="1" x14ac:dyDescent="0.2">
      <c r="A455" s="140"/>
      <c r="B455" s="140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spans="1:26" ht="15.75" customHeight="1" x14ac:dyDescent="0.2">
      <c r="A456" s="140"/>
      <c r="B456" s="140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</row>
    <row r="457" spans="1:26" ht="15.75" customHeight="1" x14ac:dyDescent="0.2">
      <c r="A457" s="140"/>
      <c r="B457" s="140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spans="1:26" ht="15.75" customHeight="1" x14ac:dyDescent="0.2">
      <c r="A458" s="140"/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</row>
    <row r="459" spans="1:26" ht="15.75" customHeight="1" x14ac:dyDescent="0.2">
      <c r="A459" s="140"/>
      <c r="B459" s="140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spans="1:26" ht="15.75" customHeight="1" x14ac:dyDescent="0.2">
      <c r="A460" s="140"/>
      <c r="B460" s="140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</row>
    <row r="461" spans="1:26" ht="15.75" customHeight="1" x14ac:dyDescent="0.2">
      <c r="A461" s="140"/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spans="1:26" ht="15.75" customHeight="1" x14ac:dyDescent="0.2">
      <c r="A462" s="140"/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</row>
    <row r="463" spans="1:26" ht="15.75" customHeight="1" x14ac:dyDescent="0.2">
      <c r="A463" s="140"/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spans="1:26" ht="15.75" customHeight="1" x14ac:dyDescent="0.2">
      <c r="A464" s="140"/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</row>
    <row r="465" spans="1:26" ht="15.75" customHeight="1" x14ac:dyDescent="0.2">
      <c r="A465" s="140"/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spans="1:26" ht="15.75" customHeight="1" x14ac:dyDescent="0.2">
      <c r="A466" s="140"/>
      <c r="B466" s="140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</row>
    <row r="467" spans="1:26" ht="15.75" customHeight="1" x14ac:dyDescent="0.2">
      <c r="A467" s="140"/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spans="1:26" ht="15.75" customHeight="1" x14ac:dyDescent="0.2">
      <c r="A468" s="140"/>
      <c r="B468" s="140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</row>
    <row r="469" spans="1:26" ht="15.75" customHeight="1" x14ac:dyDescent="0.2">
      <c r="A469" s="140"/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spans="1:26" ht="15.75" customHeight="1" x14ac:dyDescent="0.2">
      <c r="A470" s="140"/>
      <c r="B470" s="140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</row>
    <row r="471" spans="1:26" ht="15.75" customHeight="1" x14ac:dyDescent="0.2">
      <c r="A471" s="140"/>
      <c r="B471" s="140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spans="1:26" ht="15.75" customHeight="1" x14ac:dyDescent="0.2">
      <c r="A472" s="140"/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</row>
    <row r="473" spans="1:26" ht="15.75" customHeight="1" x14ac:dyDescent="0.2">
      <c r="A473" s="140"/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spans="1:26" ht="15.75" customHeight="1" x14ac:dyDescent="0.2">
      <c r="A474" s="140"/>
      <c r="B474" s="140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</row>
    <row r="475" spans="1:26" ht="15.75" customHeight="1" x14ac:dyDescent="0.2">
      <c r="A475" s="140"/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spans="1:26" ht="15.75" customHeight="1" x14ac:dyDescent="0.2">
      <c r="A476" s="140"/>
      <c r="B476" s="140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</row>
    <row r="477" spans="1:26" ht="15.75" customHeight="1" x14ac:dyDescent="0.2">
      <c r="A477" s="140"/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spans="1:26" ht="15.75" customHeight="1" x14ac:dyDescent="0.2">
      <c r="A478" s="140"/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</row>
    <row r="479" spans="1:26" ht="15.75" customHeight="1" x14ac:dyDescent="0.2">
      <c r="A479" s="140"/>
      <c r="B479" s="140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spans="1:26" ht="15.75" customHeight="1" x14ac:dyDescent="0.2">
      <c r="A480" s="140"/>
      <c r="B480" s="140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</row>
    <row r="481" spans="1:26" ht="15.75" customHeight="1" x14ac:dyDescent="0.2">
      <c r="A481" s="140"/>
      <c r="B481" s="140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spans="1:26" ht="15.75" customHeight="1" x14ac:dyDescent="0.2">
      <c r="A482" s="140"/>
      <c r="B482" s="140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</row>
    <row r="483" spans="1:26" ht="15.75" customHeight="1" x14ac:dyDescent="0.2">
      <c r="A483" s="140"/>
      <c r="B483" s="140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spans="1:26" ht="15.75" customHeight="1" x14ac:dyDescent="0.2">
      <c r="A484" s="140"/>
      <c r="B484" s="140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</row>
    <row r="485" spans="1:26" ht="15.75" customHeight="1" x14ac:dyDescent="0.2">
      <c r="A485" s="140"/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spans="1:26" ht="15.75" customHeight="1" x14ac:dyDescent="0.2">
      <c r="A486" s="140"/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</row>
    <row r="487" spans="1:26" ht="15.75" customHeight="1" x14ac:dyDescent="0.2">
      <c r="A487" s="140"/>
      <c r="B487" s="140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spans="1:26" ht="15.75" customHeight="1" x14ac:dyDescent="0.2">
      <c r="A488" s="140"/>
      <c r="B488" s="140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</row>
    <row r="489" spans="1:26" ht="15.75" customHeight="1" x14ac:dyDescent="0.2">
      <c r="A489" s="140"/>
      <c r="B489" s="140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spans="1:26" ht="15.75" customHeight="1" x14ac:dyDescent="0.2">
      <c r="A490" s="140"/>
      <c r="B490" s="140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</row>
    <row r="491" spans="1:26" ht="15.75" customHeight="1" x14ac:dyDescent="0.2">
      <c r="A491" s="140"/>
      <c r="B491" s="140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spans="1:26" ht="15.75" customHeight="1" x14ac:dyDescent="0.2">
      <c r="A492" s="140"/>
      <c r="B492" s="140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</row>
    <row r="493" spans="1:26" ht="15.75" customHeight="1" x14ac:dyDescent="0.2">
      <c r="A493" s="140"/>
      <c r="B493" s="140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spans="1:26" ht="15.75" customHeight="1" x14ac:dyDescent="0.2">
      <c r="A494" s="140"/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</row>
    <row r="495" spans="1:26" ht="15.75" customHeight="1" x14ac:dyDescent="0.2">
      <c r="A495" s="140"/>
      <c r="B495" s="140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spans="1:26" ht="15.75" customHeight="1" x14ac:dyDescent="0.2">
      <c r="A496" s="140"/>
      <c r="B496" s="140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</row>
    <row r="497" spans="1:26" ht="15.75" customHeight="1" x14ac:dyDescent="0.2">
      <c r="A497" s="140"/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spans="1:26" ht="15.75" customHeight="1" x14ac:dyDescent="0.2">
      <c r="A498" s="140"/>
      <c r="B498" s="140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</row>
    <row r="499" spans="1:26" ht="15.75" customHeight="1" x14ac:dyDescent="0.2">
      <c r="A499" s="140"/>
      <c r="B499" s="140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spans="1:26" ht="15.75" customHeight="1" x14ac:dyDescent="0.2">
      <c r="A500" s="140"/>
      <c r="B500" s="140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</row>
    <row r="501" spans="1:26" ht="15.75" customHeight="1" x14ac:dyDescent="0.2">
      <c r="A501" s="140"/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spans="1:26" ht="15.75" customHeight="1" x14ac:dyDescent="0.2">
      <c r="A502" s="140"/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</row>
    <row r="503" spans="1:26" ht="15.75" customHeight="1" x14ac:dyDescent="0.2">
      <c r="A503" s="140"/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spans="1:26" ht="15.75" customHeight="1" x14ac:dyDescent="0.2">
      <c r="A504" s="140"/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</row>
    <row r="505" spans="1:26" ht="15.75" customHeight="1" x14ac:dyDescent="0.2">
      <c r="A505" s="140"/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spans="1:26" ht="15.75" customHeight="1" x14ac:dyDescent="0.2">
      <c r="A506" s="140"/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</row>
    <row r="507" spans="1:26" ht="15.75" customHeight="1" x14ac:dyDescent="0.2">
      <c r="A507" s="140"/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spans="1:26" ht="15.75" customHeight="1" x14ac:dyDescent="0.2">
      <c r="A508" s="140"/>
      <c r="B508" s="140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</row>
    <row r="509" spans="1:26" ht="15.75" customHeight="1" x14ac:dyDescent="0.2">
      <c r="A509" s="140"/>
      <c r="B509" s="140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spans="1:26" ht="15.75" customHeight="1" x14ac:dyDescent="0.2">
      <c r="A510" s="140"/>
      <c r="B510" s="140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</row>
    <row r="511" spans="1:26" ht="15.75" customHeight="1" x14ac:dyDescent="0.2">
      <c r="A511" s="140"/>
      <c r="B511" s="140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spans="1:26" ht="15.75" customHeight="1" x14ac:dyDescent="0.2">
      <c r="A512" s="140"/>
      <c r="B512" s="140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</row>
    <row r="513" spans="1:26" ht="15.75" customHeight="1" x14ac:dyDescent="0.2">
      <c r="A513" s="140"/>
      <c r="B513" s="140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spans="1:26" ht="15.75" customHeight="1" x14ac:dyDescent="0.2">
      <c r="A514" s="140"/>
      <c r="B514" s="140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</row>
    <row r="515" spans="1:26" ht="15.75" customHeight="1" x14ac:dyDescent="0.2">
      <c r="A515" s="140"/>
      <c r="B515" s="140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spans="1:26" ht="15.75" customHeight="1" x14ac:dyDescent="0.2">
      <c r="A516" s="140"/>
      <c r="B516" s="140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</row>
    <row r="517" spans="1:26" ht="15.75" customHeight="1" x14ac:dyDescent="0.2">
      <c r="A517" s="140"/>
      <c r="B517" s="140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spans="1:26" ht="15.75" customHeight="1" x14ac:dyDescent="0.2">
      <c r="A518" s="140"/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</row>
    <row r="519" spans="1:26" ht="15.75" customHeight="1" x14ac:dyDescent="0.2">
      <c r="A519" s="140"/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spans="1:26" ht="15.75" customHeight="1" x14ac:dyDescent="0.2">
      <c r="A520" s="140"/>
      <c r="B520" s="140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</row>
    <row r="521" spans="1:26" ht="15.75" customHeight="1" x14ac:dyDescent="0.2">
      <c r="A521" s="140"/>
      <c r="B521" s="140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spans="1:26" ht="15.75" customHeight="1" x14ac:dyDescent="0.2">
      <c r="A522" s="140"/>
      <c r="B522" s="140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</row>
    <row r="523" spans="1:26" ht="15.75" customHeight="1" x14ac:dyDescent="0.2">
      <c r="A523" s="140"/>
      <c r="B523" s="140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spans="1:26" ht="15.75" customHeight="1" x14ac:dyDescent="0.2">
      <c r="A524" s="140"/>
      <c r="B524" s="140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</row>
    <row r="525" spans="1:26" ht="15.75" customHeight="1" x14ac:dyDescent="0.2">
      <c r="A525" s="140"/>
      <c r="B525" s="140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spans="1:26" ht="15.75" customHeight="1" x14ac:dyDescent="0.2">
      <c r="A526" s="140"/>
      <c r="B526" s="140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</row>
    <row r="527" spans="1:26" ht="15.75" customHeight="1" x14ac:dyDescent="0.2">
      <c r="A527" s="140"/>
      <c r="B527" s="140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spans="1:26" ht="15.75" customHeight="1" x14ac:dyDescent="0.2">
      <c r="A528" s="140"/>
      <c r="B528" s="140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</row>
    <row r="529" spans="1:26" ht="15.75" customHeight="1" x14ac:dyDescent="0.2">
      <c r="A529" s="140"/>
      <c r="B529" s="140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spans="1:26" ht="15.75" customHeight="1" x14ac:dyDescent="0.2">
      <c r="A530" s="140"/>
      <c r="B530" s="140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</row>
    <row r="531" spans="1:26" ht="15.75" customHeight="1" x14ac:dyDescent="0.2">
      <c r="A531" s="140"/>
      <c r="B531" s="140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spans="1:26" ht="15.75" customHeight="1" x14ac:dyDescent="0.2">
      <c r="A532" s="140"/>
      <c r="B532" s="140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</row>
    <row r="533" spans="1:26" ht="15.75" customHeight="1" x14ac:dyDescent="0.2">
      <c r="A533" s="140"/>
      <c r="B533" s="140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spans="1:26" ht="15.75" customHeight="1" x14ac:dyDescent="0.2">
      <c r="A534" s="140"/>
      <c r="B534" s="140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</row>
    <row r="535" spans="1:26" ht="15.75" customHeight="1" x14ac:dyDescent="0.2">
      <c r="A535" s="140"/>
      <c r="B535" s="140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spans="1:26" ht="15.75" customHeight="1" x14ac:dyDescent="0.2">
      <c r="A536" s="140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</row>
    <row r="537" spans="1:26" ht="15.75" customHeight="1" x14ac:dyDescent="0.2">
      <c r="A537" s="140"/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spans="1:26" ht="15.75" customHeight="1" x14ac:dyDescent="0.2">
      <c r="A538" s="140"/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</row>
    <row r="539" spans="1:26" ht="15.75" customHeight="1" x14ac:dyDescent="0.2">
      <c r="A539" s="140"/>
      <c r="B539" s="140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spans="1:26" ht="15.75" customHeight="1" x14ac:dyDescent="0.2">
      <c r="A540" s="140"/>
      <c r="B540" s="140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</row>
    <row r="541" spans="1:26" ht="15.75" customHeight="1" x14ac:dyDescent="0.2">
      <c r="A541" s="140"/>
      <c r="B541" s="140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spans="1:26" ht="15.75" customHeight="1" x14ac:dyDescent="0.2">
      <c r="A542" s="140"/>
      <c r="B542" s="140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</row>
    <row r="543" spans="1:26" ht="15.75" customHeight="1" x14ac:dyDescent="0.2">
      <c r="A543" s="140"/>
      <c r="B543" s="140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spans="1:26" ht="15.75" customHeight="1" x14ac:dyDescent="0.2">
      <c r="A544" s="140"/>
      <c r="B544" s="140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</row>
    <row r="545" spans="1:26" ht="15.75" customHeight="1" x14ac:dyDescent="0.2">
      <c r="A545" s="140"/>
      <c r="B545" s="140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spans="1:26" ht="15.75" customHeight="1" x14ac:dyDescent="0.2">
      <c r="A546" s="140"/>
      <c r="B546" s="140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</row>
    <row r="547" spans="1:26" ht="15.75" customHeight="1" x14ac:dyDescent="0.2">
      <c r="A547" s="140"/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spans="1:26" ht="15.75" customHeight="1" x14ac:dyDescent="0.2">
      <c r="A548" s="140"/>
      <c r="B548" s="140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</row>
    <row r="549" spans="1:26" ht="15.75" customHeight="1" x14ac:dyDescent="0.2">
      <c r="A549" s="140"/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spans="1:26" ht="15.75" customHeight="1" x14ac:dyDescent="0.2">
      <c r="A550" s="140"/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</row>
    <row r="551" spans="1:26" ht="15.75" customHeight="1" x14ac:dyDescent="0.2">
      <c r="A551" s="140"/>
      <c r="B551" s="140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spans="1:26" ht="15.75" customHeight="1" x14ac:dyDescent="0.2">
      <c r="A552" s="140"/>
      <c r="B552" s="140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</row>
    <row r="553" spans="1:26" ht="15.75" customHeight="1" x14ac:dyDescent="0.2">
      <c r="A553" s="140"/>
      <c r="B553" s="140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spans="1:26" ht="15.75" customHeight="1" x14ac:dyDescent="0.2">
      <c r="A554" s="140"/>
      <c r="B554" s="140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</row>
    <row r="555" spans="1:26" ht="15.75" customHeight="1" x14ac:dyDescent="0.2">
      <c r="A555" s="140"/>
      <c r="B555" s="140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spans="1:26" ht="15.75" customHeight="1" x14ac:dyDescent="0.2">
      <c r="A556" s="140"/>
      <c r="B556" s="140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</row>
    <row r="557" spans="1:26" ht="15.75" customHeight="1" x14ac:dyDescent="0.2">
      <c r="A557" s="140"/>
      <c r="B557" s="140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spans="1:26" ht="15.75" customHeight="1" x14ac:dyDescent="0.2">
      <c r="A558" s="140"/>
      <c r="B558" s="140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</row>
    <row r="559" spans="1:26" ht="15.75" customHeight="1" x14ac:dyDescent="0.2">
      <c r="A559" s="140"/>
      <c r="B559" s="140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spans="1:26" ht="15.75" customHeight="1" x14ac:dyDescent="0.2">
      <c r="A560" s="140"/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</row>
    <row r="561" spans="1:26" ht="15.75" customHeight="1" x14ac:dyDescent="0.2">
      <c r="A561" s="140"/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spans="1:26" ht="15.75" customHeight="1" x14ac:dyDescent="0.2">
      <c r="A562" s="140"/>
      <c r="B562" s="140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</row>
    <row r="563" spans="1:26" ht="15.75" customHeight="1" x14ac:dyDescent="0.2">
      <c r="A563" s="140"/>
      <c r="B563" s="140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spans="1:26" ht="15.75" customHeight="1" x14ac:dyDescent="0.2">
      <c r="A564" s="140"/>
      <c r="B564" s="140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</row>
    <row r="565" spans="1:26" ht="15.75" customHeight="1" x14ac:dyDescent="0.2">
      <c r="A565" s="140"/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spans="1:26" ht="15.75" customHeight="1" x14ac:dyDescent="0.2">
      <c r="A566" s="140"/>
      <c r="B566" s="140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</row>
    <row r="567" spans="1:26" ht="15.75" customHeight="1" x14ac:dyDescent="0.2">
      <c r="A567" s="140"/>
      <c r="B567" s="140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spans="1:26" ht="15.75" customHeight="1" x14ac:dyDescent="0.2">
      <c r="A568" s="140"/>
      <c r="B568" s="140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</row>
    <row r="569" spans="1:26" ht="15.75" customHeight="1" x14ac:dyDescent="0.2">
      <c r="A569" s="140"/>
      <c r="B569" s="140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spans="1:26" ht="15.75" customHeight="1" x14ac:dyDescent="0.2">
      <c r="A570" s="140"/>
      <c r="B570" s="140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</row>
    <row r="571" spans="1:26" ht="15.75" customHeight="1" x14ac:dyDescent="0.2">
      <c r="A571" s="140"/>
      <c r="B571" s="140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spans="1:26" ht="15.75" customHeight="1" x14ac:dyDescent="0.2">
      <c r="A572" s="140"/>
      <c r="B572" s="140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</row>
    <row r="573" spans="1:26" ht="15.75" customHeight="1" x14ac:dyDescent="0.2">
      <c r="A573" s="140"/>
      <c r="B573" s="140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spans="1:26" ht="15.75" customHeight="1" x14ac:dyDescent="0.2">
      <c r="A574" s="140"/>
      <c r="B574" s="140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</row>
    <row r="575" spans="1:26" ht="15.75" customHeight="1" x14ac:dyDescent="0.2">
      <c r="A575" s="140"/>
      <c r="B575" s="140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spans="1:26" ht="15.75" customHeight="1" x14ac:dyDescent="0.2">
      <c r="A576" s="140"/>
      <c r="B576" s="140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</row>
    <row r="577" spans="1:26" ht="15.75" customHeight="1" x14ac:dyDescent="0.2">
      <c r="A577" s="140"/>
      <c r="B577" s="140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spans="1:26" ht="15.75" customHeight="1" x14ac:dyDescent="0.2">
      <c r="A578" s="140"/>
      <c r="B578" s="140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</row>
    <row r="579" spans="1:26" ht="15.75" customHeight="1" x14ac:dyDescent="0.2">
      <c r="A579" s="140"/>
      <c r="B579" s="140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spans="1:26" ht="15.75" customHeight="1" x14ac:dyDescent="0.2">
      <c r="A580" s="140"/>
      <c r="B580" s="140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</row>
    <row r="581" spans="1:26" ht="15.75" customHeight="1" x14ac:dyDescent="0.2">
      <c r="A581" s="140"/>
      <c r="B581" s="140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spans="1:26" ht="15.75" customHeight="1" x14ac:dyDescent="0.2">
      <c r="A582" s="140"/>
      <c r="B582" s="140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</row>
    <row r="583" spans="1:26" ht="15.75" customHeight="1" x14ac:dyDescent="0.2">
      <c r="A583" s="140"/>
      <c r="B583" s="140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spans="1:26" ht="15.75" customHeight="1" x14ac:dyDescent="0.2">
      <c r="A584" s="140"/>
      <c r="B584" s="140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</row>
    <row r="585" spans="1:26" ht="15.75" customHeight="1" x14ac:dyDescent="0.2">
      <c r="A585" s="140"/>
      <c r="B585" s="140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spans="1:26" ht="15.75" customHeight="1" x14ac:dyDescent="0.2">
      <c r="A586" s="140"/>
      <c r="B586" s="140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</row>
    <row r="587" spans="1:26" ht="15.75" customHeight="1" x14ac:dyDescent="0.2">
      <c r="A587" s="140"/>
      <c r="B587" s="140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spans="1:26" ht="15.75" customHeight="1" x14ac:dyDescent="0.2">
      <c r="A588" s="140"/>
      <c r="B588" s="140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</row>
    <row r="589" spans="1:26" ht="15.75" customHeight="1" x14ac:dyDescent="0.2">
      <c r="A589" s="140"/>
      <c r="B589" s="140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spans="1:26" ht="15.75" customHeight="1" x14ac:dyDescent="0.2">
      <c r="A590" s="140"/>
      <c r="B590" s="140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</row>
    <row r="591" spans="1:26" ht="15.75" customHeight="1" x14ac:dyDescent="0.2">
      <c r="A591" s="140"/>
      <c r="B591" s="140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spans="1:26" ht="15.75" customHeight="1" x14ac:dyDescent="0.2">
      <c r="A592" s="140"/>
      <c r="B592" s="140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</row>
    <row r="593" spans="1:26" ht="15.75" customHeight="1" x14ac:dyDescent="0.2">
      <c r="A593" s="140"/>
      <c r="B593" s="140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spans="1:26" ht="15.75" customHeight="1" x14ac:dyDescent="0.2">
      <c r="A594" s="140"/>
      <c r="B594" s="140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</row>
    <row r="595" spans="1:26" ht="15.75" customHeight="1" x14ac:dyDescent="0.2">
      <c r="A595" s="140"/>
      <c r="B595" s="140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spans="1:26" ht="15.75" customHeight="1" x14ac:dyDescent="0.2">
      <c r="A596" s="140"/>
      <c r="B596" s="140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</row>
    <row r="597" spans="1:26" ht="15.75" customHeight="1" x14ac:dyDescent="0.2">
      <c r="A597" s="140"/>
      <c r="B597" s="140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spans="1:26" ht="15.75" customHeight="1" x14ac:dyDescent="0.2">
      <c r="A598" s="140"/>
      <c r="B598" s="140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</row>
    <row r="599" spans="1:26" ht="15.75" customHeight="1" x14ac:dyDescent="0.2">
      <c r="A599" s="140"/>
      <c r="B599" s="140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spans="1:26" ht="15.75" customHeight="1" x14ac:dyDescent="0.2">
      <c r="A600" s="140"/>
      <c r="B600" s="140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</row>
    <row r="601" spans="1:26" ht="15.75" customHeight="1" x14ac:dyDescent="0.2">
      <c r="A601" s="140"/>
      <c r="B601" s="140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spans="1:26" ht="15.75" customHeight="1" x14ac:dyDescent="0.2">
      <c r="A602" s="140"/>
      <c r="B602" s="140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</row>
    <row r="603" spans="1:26" ht="15.75" customHeight="1" x14ac:dyDescent="0.2">
      <c r="A603" s="140"/>
      <c r="B603" s="140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spans="1:26" ht="15.75" customHeight="1" x14ac:dyDescent="0.2">
      <c r="A604" s="140"/>
      <c r="B604" s="140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</row>
    <row r="605" spans="1:26" ht="15.75" customHeight="1" x14ac:dyDescent="0.2">
      <c r="A605" s="140"/>
      <c r="B605" s="140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spans="1:26" ht="15.75" customHeight="1" x14ac:dyDescent="0.2">
      <c r="A606" s="140"/>
      <c r="B606" s="140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</row>
    <row r="607" spans="1:26" ht="15.75" customHeight="1" x14ac:dyDescent="0.2">
      <c r="A607" s="140"/>
      <c r="B607" s="140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spans="1:26" ht="15.75" customHeight="1" x14ac:dyDescent="0.2">
      <c r="A608" s="140"/>
      <c r="B608" s="140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</row>
    <row r="609" spans="1:26" ht="15.75" customHeight="1" x14ac:dyDescent="0.2">
      <c r="A609" s="140"/>
      <c r="B609" s="140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spans="1:26" ht="15.75" customHeight="1" x14ac:dyDescent="0.2">
      <c r="A610" s="140"/>
      <c r="B610" s="140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</row>
    <row r="611" spans="1:26" ht="15.75" customHeight="1" x14ac:dyDescent="0.2">
      <c r="A611" s="140"/>
      <c r="B611" s="140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spans="1:26" ht="15.75" customHeight="1" x14ac:dyDescent="0.2">
      <c r="A612" s="140"/>
      <c r="B612" s="140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</row>
    <row r="613" spans="1:26" ht="15.75" customHeight="1" x14ac:dyDescent="0.2">
      <c r="A613" s="140"/>
      <c r="B613" s="140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spans="1:26" ht="15.75" customHeight="1" x14ac:dyDescent="0.2">
      <c r="A614" s="140"/>
      <c r="B614" s="140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</row>
    <row r="615" spans="1:26" ht="15.75" customHeight="1" x14ac:dyDescent="0.2">
      <c r="A615" s="140"/>
      <c r="B615" s="140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spans="1:26" ht="15.75" customHeight="1" x14ac:dyDescent="0.2">
      <c r="A616" s="140"/>
      <c r="B616" s="140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</row>
    <row r="617" spans="1:26" ht="15.75" customHeight="1" x14ac:dyDescent="0.2">
      <c r="A617" s="140"/>
      <c r="B617" s="140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spans="1:26" ht="15.75" customHeight="1" x14ac:dyDescent="0.2">
      <c r="A618" s="140"/>
      <c r="B618" s="140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</row>
    <row r="619" spans="1:26" ht="15.75" customHeight="1" x14ac:dyDescent="0.2">
      <c r="A619" s="140"/>
      <c r="B619" s="140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spans="1:26" ht="15.75" customHeight="1" x14ac:dyDescent="0.2">
      <c r="A620" s="140"/>
      <c r="B620" s="140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</row>
    <row r="621" spans="1:26" ht="15.75" customHeight="1" x14ac:dyDescent="0.2">
      <c r="A621" s="140"/>
      <c r="B621" s="140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spans="1:26" ht="15.75" customHeight="1" x14ac:dyDescent="0.2">
      <c r="A622" s="140"/>
      <c r="B622" s="140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</row>
    <row r="623" spans="1:26" ht="15.75" customHeight="1" x14ac:dyDescent="0.2">
      <c r="A623" s="140"/>
      <c r="B623" s="140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spans="1:26" ht="15.75" customHeight="1" x14ac:dyDescent="0.2">
      <c r="A624" s="140"/>
      <c r="B624" s="140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</row>
    <row r="625" spans="1:26" ht="15.75" customHeight="1" x14ac:dyDescent="0.2">
      <c r="A625" s="140"/>
      <c r="B625" s="140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spans="1:26" ht="15.75" customHeight="1" x14ac:dyDescent="0.2">
      <c r="A626" s="140"/>
      <c r="B626" s="140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</row>
    <row r="627" spans="1:26" ht="15.75" customHeight="1" x14ac:dyDescent="0.2">
      <c r="A627" s="140"/>
      <c r="B627" s="140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spans="1:26" ht="15.75" customHeight="1" x14ac:dyDescent="0.2">
      <c r="A628" s="140"/>
      <c r="B628" s="140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</row>
    <row r="629" spans="1:26" ht="15.75" customHeight="1" x14ac:dyDescent="0.2">
      <c r="A629" s="140"/>
      <c r="B629" s="140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spans="1:26" ht="15.75" customHeight="1" x14ac:dyDescent="0.2">
      <c r="A630" s="140"/>
      <c r="B630" s="140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</row>
    <row r="631" spans="1:26" ht="15.75" customHeight="1" x14ac:dyDescent="0.2">
      <c r="A631" s="140"/>
      <c r="B631" s="140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spans="1:26" ht="15.75" customHeight="1" x14ac:dyDescent="0.2">
      <c r="A632" s="140"/>
      <c r="B632" s="140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</row>
    <row r="633" spans="1:26" ht="15.75" customHeight="1" x14ac:dyDescent="0.2">
      <c r="A633" s="140"/>
      <c r="B633" s="140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spans="1:26" ht="15.75" customHeight="1" x14ac:dyDescent="0.2">
      <c r="A634" s="140"/>
      <c r="B634" s="140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</row>
    <row r="635" spans="1:26" ht="15.75" customHeight="1" x14ac:dyDescent="0.2">
      <c r="A635" s="140"/>
      <c r="B635" s="140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spans="1:26" ht="15.75" customHeight="1" x14ac:dyDescent="0.2">
      <c r="A636" s="140"/>
      <c r="B636" s="140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</row>
    <row r="637" spans="1:26" ht="15.75" customHeight="1" x14ac:dyDescent="0.2">
      <c r="A637" s="140"/>
      <c r="B637" s="140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spans="1:26" ht="15.75" customHeight="1" x14ac:dyDescent="0.2">
      <c r="A638" s="140"/>
      <c r="B638" s="140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</row>
    <row r="639" spans="1:26" ht="15.75" customHeight="1" x14ac:dyDescent="0.2">
      <c r="A639" s="140"/>
      <c r="B639" s="140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spans="1:26" ht="15.75" customHeight="1" x14ac:dyDescent="0.2">
      <c r="A640" s="140"/>
      <c r="B640" s="140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</row>
    <row r="641" spans="1:26" ht="15.75" customHeight="1" x14ac:dyDescent="0.2">
      <c r="A641" s="140"/>
      <c r="B641" s="140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spans="1:26" ht="15.75" customHeight="1" x14ac:dyDescent="0.2">
      <c r="A642" s="140"/>
      <c r="B642" s="140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</row>
    <row r="643" spans="1:26" ht="15.75" customHeight="1" x14ac:dyDescent="0.2">
      <c r="A643" s="140"/>
      <c r="B643" s="140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spans="1:26" ht="15.75" customHeight="1" x14ac:dyDescent="0.2">
      <c r="A644" s="140"/>
      <c r="B644" s="140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</row>
    <row r="645" spans="1:26" ht="15.75" customHeight="1" x14ac:dyDescent="0.2">
      <c r="A645" s="140"/>
      <c r="B645" s="140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spans="1:26" ht="15.75" customHeight="1" x14ac:dyDescent="0.2">
      <c r="A646" s="140"/>
      <c r="B646" s="140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</row>
    <row r="647" spans="1:26" ht="15.75" customHeight="1" x14ac:dyDescent="0.2">
      <c r="A647" s="140"/>
      <c r="B647" s="140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spans="1:26" ht="15.75" customHeight="1" x14ac:dyDescent="0.2">
      <c r="A648" s="140"/>
      <c r="B648" s="140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</row>
    <row r="649" spans="1:26" ht="15.75" customHeight="1" x14ac:dyDescent="0.2">
      <c r="A649" s="140"/>
      <c r="B649" s="140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spans="1:26" ht="15.75" customHeight="1" x14ac:dyDescent="0.2">
      <c r="A650" s="140"/>
      <c r="B650" s="140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</row>
    <row r="651" spans="1:26" ht="15.75" customHeight="1" x14ac:dyDescent="0.2">
      <c r="A651" s="140"/>
      <c r="B651" s="140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spans="1:26" ht="15.75" customHeight="1" x14ac:dyDescent="0.2">
      <c r="A652" s="140"/>
      <c r="B652" s="140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</row>
    <row r="653" spans="1:26" ht="15.75" customHeight="1" x14ac:dyDescent="0.2">
      <c r="A653" s="140"/>
      <c r="B653" s="140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spans="1:26" ht="15.75" customHeight="1" x14ac:dyDescent="0.2">
      <c r="A654" s="140"/>
      <c r="B654" s="140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</row>
    <row r="655" spans="1:26" ht="15.75" customHeight="1" x14ac:dyDescent="0.2">
      <c r="A655" s="140"/>
      <c r="B655" s="140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spans="1:26" ht="15.75" customHeight="1" x14ac:dyDescent="0.2">
      <c r="A656" s="140"/>
      <c r="B656" s="140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</row>
    <row r="657" spans="1:26" ht="15.75" customHeight="1" x14ac:dyDescent="0.2">
      <c r="A657" s="140"/>
      <c r="B657" s="140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spans="1:26" ht="15.75" customHeight="1" x14ac:dyDescent="0.2">
      <c r="A658" s="140"/>
      <c r="B658" s="140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</row>
    <row r="659" spans="1:26" ht="15.75" customHeight="1" x14ac:dyDescent="0.2">
      <c r="A659" s="140"/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spans="1:26" ht="15.75" customHeight="1" x14ac:dyDescent="0.2">
      <c r="A660" s="140"/>
      <c r="B660" s="140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</row>
    <row r="661" spans="1:26" ht="15.75" customHeight="1" x14ac:dyDescent="0.2">
      <c r="A661" s="140"/>
      <c r="B661" s="140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spans="1:26" ht="15.75" customHeight="1" x14ac:dyDescent="0.2">
      <c r="A662" s="140"/>
      <c r="B662" s="140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</row>
    <row r="663" spans="1:26" ht="15.75" customHeight="1" x14ac:dyDescent="0.2">
      <c r="A663" s="140"/>
      <c r="B663" s="140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spans="1:26" ht="15.75" customHeight="1" x14ac:dyDescent="0.2">
      <c r="A664" s="140"/>
      <c r="B664" s="140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</row>
    <row r="665" spans="1:26" ht="15.75" customHeight="1" x14ac:dyDescent="0.2">
      <c r="A665" s="140"/>
      <c r="B665" s="140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spans="1:26" ht="15.75" customHeight="1" x14ac:dyDescent="0.2">
      <c r="A666" s="140"/>
      <c r="B666" s="140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</row>
    <row r="667" spans="1:26" ht="15.75" customHeight="1" x14ac:dyDescent="0.2">
      <c r="A667" s="140"/>
      <c r="B667" s="140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spans="1:26" ht="15.75" customHeight="1" x14ac:dyDescent="0.2">
      <c r="A668" s="140"/>
      <c r="B668" s="140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</row>
    <row r="669" spans="1:26" ht="15.75" customHeight="1" x14ac:dyDescent="0.2">
      <c r="A669" s="140"/>
      <c r="B669" s="140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spans="1:26" ht="15.75" customHeight="1" x14ac:dyDescent="0.2">
      <c r="A670" s="140"/>
      <c r="B670" s="140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</row>
    <row r="671" spans="1:26" ht="15.75" customHeight="1" x14ac:dyDescent="0.2">
      <c r="A671" s="140"/>
      <c r="B671" s="140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spans="1:26" ht="15.75" customHeight="1" x14ac:dyDescent="0.2">
      <c r="A672" s="140"/>
      <c r="B672" s="140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</row>
    <row r="673" spans="1:26" ht="15.75" customHeight="1" x14ac:dyDescent="0.2">
      <c r="A673" s="140"/>
      <c r="B673" s="140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spans="1:26" ht="15.75" customHeight="1" x14ac:dyDescent="0.2">
      <c r="A674" s="140"/>
      <c r="B674" s="140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</row>
    <row r="675" spans="1:26" ht="15.75" customHeight="1" x14ac:dyDescent="0.2">
      <c r="A675" s="140"/>
      <c r="B675" s="140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spans="1:26" ht="15.75" customHeight="1" x14ac:dyDescent="0.2">
      <c r="A676" s="140"/>
      <c r="B676" s="140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</row>
    <row r="677" spans="1:26" ht="15.75" customHeight="1" x14ac:dyDescent="0.2">
      <c r="A677" s="140"/>
      <c r="B677" s="140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spans="1:26" ht="15.75" customHeight="1" x14ac:dyDescent="0.2">
      <c r="A678" s="140"/>
      <c r="B678" s="140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</row>
    <row r="679" spans="1:26" ht="15.75" customHeight="1" x14ac:dyDescent="0.2">
      <c r="A679" s="140"/>
      <c r="B679" s="140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spans="1:26" ht="15.75" customHeight="1" x14ac:dyDescent="0.2">
      <c r="A680" s="140"/>
      <c r="B680" s="140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</row>
    <row r="681" spans="1:26" ht="15.75" customHeight="1" x14ac:dyDescent="0.2">
      <c r="A681" s="140"/>
      <c r="B681" s="140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spans="1:26" ht="15.75" customHeight="1" x14ac:dyDescent="0.2">
      <c r="A682" s="140"/>
      <c r="B682" s="140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</row>
    <row r="683" spans="1:26" ht="15.75" customHeight="1" x14ac:dyDescent="0.2">
      <c r="A683" s="140"/>
      <c r="B683" s="140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spans="1:26" ht="15.75" customHeight="1" x14ac:dyDescent="0.2">
      <c r="A684" s="140"/>
      <c r="B684" s="140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</row>
    <row r="685" spans="1:26" ht="15.75" customHeight="1" x14ac:dyDescent="0.2">
      <c r="A685" s="140"/>
      <c r="B685" s="140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spans="1:26" ht="15.75" customHeight="1" x14ac:dyDescent="0.2">
      <c r="A686" s="140"/>
      <c r="B686" s="140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</row>
    <row r="687" spans="1:26" ht="15.75" customHeight="1" x14ac:dyDescent="0.2">
      <c r="A687" s="140"/>
      <c r="B687" s="140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spans="1:26" ht="15.75" customHeight="1" x14ac:dyDescent="0.2">
      <c r="A688" s="140"/>
      <c r="B688" s="140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</row>
    <row r="689" spans="1:26" ht="15.75" customHeight="1" x14ac:dyDescent="0.2">
      <c r="A689" s="140"/>
      <c r="B689" s="140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spans="1:26" ht="15.75" customHeight="1" x14ac:dyDescent="0.2">
      <c r="A690" s="140"/>
      <c r="B690" s="140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</row>
    <row r="691" spans="1:26" ht="15.75" customHeight="1" x14ac:dyDescent="0.2">
      <c r="A691" s="140"/>
      <c r="B691" s="140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spans="1:26" ht="15.75" customHeight="1" x14ac:dyDescent="0.2">
      <c r="A692" s="140"/>
      <c r="B692" s="140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</row>
    <row r="693" spans="1:26" ht="15.75" customHeight="1" x14ac:dyDescent="0.2">
      <c r="A693" s="140"/>
      <c r="B693" s="140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spans="1:26" ht="15.75" customHeight="1" x14ac:dyDescent="0.2">
      <c r="A694" s="140"/>
      <c r="B694" s="140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</row>
    <row r="695" spans="1:26" ht="15.75" customHeight="1" x14ac:dyDescent="0.2">
      <c r="A695" s="140"/>
      <c r="B695" s="140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spans="1:26" ht="15.75" customHeight="1" x14ac:dyDescent="0.2">
      <c r="A696" s="140"/>
      <c r="B696" s="140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</row>
    <row r="697" spans="1:26" ht="15.75" customHeight="1" x14ac:dyDescent="0.2">
      <c r="A697" s="140"/>
      <c r="B697" s="140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spans="1:26" ht="15.75" customHeight="1" x14ac:dyDescent="0.2">
      <c r="A698" s="140"/>
      <c r="B698" s="140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</row>
    <row r="699" spans="1:26" ht="15.75" customHeight="1" x14ac:dyDescent="0.2">
      <c r="A699" s="140"/>
      <c r="B699" s="140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spans="1:26" ht="15.75" customHeight="1" x14ac:dyDescent="0.2">
      <c r="A700" s="140"/>
      <c r="B700" s="140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</row>
    <row r="701" spans="1:26" ht="15.75" customHeight="1" x14ac:dyDescent="0.2">
      <c r="A701" s="140"/>
      <c r="B701" s="140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spans="1:26" ht="15.75" customHeight="1" x14ac:dyDescent="0.2">
      <c r="A702" s="140"/>
      <c r="B702" s="140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</row>
    <row r="703" spans="1:26" ht="15.75" customHeight="1" x14ac:dyDescent="0.2">
      <c r="A703" s="140"/>
      <c r="B703" s="140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spans="1:26" ht="15.75" customHeight="1" x14ac:dyDescent="0.2">
      <c r="A704" s="140"/>
      <c r="B704" s="140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</row>
    <row r="705" spans="1:26" ht="15.75" customHeight="1" x14ac:dyDescent="0.2">
      <c r="A705" s="140"/>
      <c r="B705" s="140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spans="1:26" ht="15.75" customHeight="1" x14ac:dyDescent="0.2">
      <c r="A706" s="140"/>
      <c r="B706" s="140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</row>
    <row r="707" spans="1:26" ht="15.75" customHeight="1" x14ac:dyDescent="0.2">
      <c r="A707" s="140"/>
      <c r="B707" s="140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spans="1:26" ht="15.75" customHeight="1" x14ac:dyDescent="0.2">
      <c r="A708" s="140"/>
      <c r="B708" s="140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</row>
    <row r="709" spans="1:26" ht="15.75" customHeight="1" x14ac:dyDescent="0.2">
      <c r="A709" s="140"/>
      <c r="B709" s="140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spans="1:26" ht="15.75" customHeight="1" x14ac:dyDescent="0.2">
      <c r="A710" s="140"/>
      <c r="B710" s="140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</row>
    <row r="711" spans="1:26" ht="15.75" customHeight="1" x14ac:dyDescent="0.2">
      <c r="A711" s="140"/>
      <c r="B711" s="140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spans="1:26" ht="15.75" customHeight="1" x14ac:dyDescent="0.2">
      <c r="A712" s="140"/>
      <c r="B712" s="140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</row>
    <row r="713" spans="1:26" ht="15.75" customHeight="1" x14ac:dyDescent="0.2">
      <c r="A713" s="140"/>
      <c r="B713" s="140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spans="1:26" ht="15.75" customHeight="1" x14ac:dyDescent="0.2">
      <c r="A714" s="140"/>
      <c r="B714" s="140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</row>
    <row r="715" spans="1:26" ht="15.75" customHeight="1" x14ac:dyDescent="0.2">
      <c r="A715" s="140"/>
      <c r="B715" s="140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spans="1:26" ht="15.75" customHeight="1" x14ac:dyDescent="0.2">
      <c r="A716" s="140"/>
      <c r="B716" s="140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</row>
    <row r="717" spans="1:26" ht="15.75" customHeight="1" x14ac:dyDescent="0.2">
      <c r="A717" s="140"/>
      <c r="B717" s="140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spans="1:26" ht="15.75" customHeight="1" x14ac:dyDescent="0.2">
      <c r="A718" s="140"/>
      <c r="B718" s="140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</row>
    <row r="719" spans="1:26" ht="15.75" customHeight="1" x14ac:dyDescent="0.2">
      <c r="A719" s="140"/>
      <c r="B719" s="140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spans="1:26" ht="15.75" customHeight="1" x14ac:dyDescent="0.2">
      <c r="A720" s="140"/>
      <c r="B720" s="140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</row>
    <row r="721" spans="1:26" ht="15.75" customHeight="1" x14ac:dyDescent="0.2">
      <c r="A721" s="140"/>
      <c r="B721" s="140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spans="1:26" ht="15.75" customHeight="1" x14ac:dyDescent="0.2">
      <c r="A722" s="140"/>
      <c r="B722" s="140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</row>
    <row r="723" spans="1:26" ht="15.75" customHeight="1" x14ac:dyDescent="0.2">
      <c r="A723" s="140"/>
      <c r="B723" s="140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spans="1:26" ht="15.75" customHeight="1" x14ac:dyDescent="0.2">
      <c r="A724" s="140"/>
      <c r="B724" s="140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</row>
    <row r="725" spans="1:26" ht="15.75" customHeight="1" x14ac:dyDescent="0.2">
      <c r="A725" s="140"/>
      <c r="B725" s="140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spans="1:26" ht="15.75" customHeight="1" x14ac:dyDescent="0.2">
      <c r="A726" s="140"/>
      <c r="B726" s="140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</row>
    <row r="727" spans="1:26" ht="15.75" customHeight="1" x14ac:dyDescent="0.2">
      <c r="A727" s="140"/>
      <c r="B727" s="140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spans="1:26" ht="15.75" customHeight="1" x14ac:dyDescent="0.2">
      <c r="A728" s="140"/>
      <c r="B728" s="140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</row>
    <row r="729" spans="1:26" ht="15.75" customHeight="1" x14ac:dyDescent="0.2">
      <c r="A729" s="140"/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spans="1:26" ht="15.75" customHeight="1" x14ac:dyDescent="0.2">
      <c r="A730" s="140"/>
      <c r="B730" s="140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</row>
    <row r="731" spans="1:26" ht="15.75" customHeight="1" x14ac:dyDescent="0.2">
      <c r="A731" s="140"/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spans="1:26" ht="15.75" customHeight="1" x14ac:dyDescent="0.2">
      <c r="A732" s="140"/>
      <c r="B732" s="140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</row>
    <row r="733" spans="1:26" ht="15.75" customHeight="1" x14ac:dyDescent="0.2">
      <c r="A733" s="140"/>
      <c r="B733" s="140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spans="1:26" ht="15.75" customHeight="1" x14ac:dyDescent="0.2">
      <c r="A734" s="140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</row>
    <row r="735" spans="1:26" ht="15.75" customHeight="1" x14ac:dyDescent="0.2">
      <c r="A735" s="140"/>
      <c r="B735" s="140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spans="1:26" ht="15.75" customHeight="1" x14ac:dyDescent="0.2">
      <c r="A736" s="140"/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</row>
    <row r="737" spans="1:26" ht="15.75" customHeight="1" x14ac:dyDescent="0.2">
      <c r="A737" s="140"/>
      <c r="B737" s="140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spans="1:26" ht="15.75" customHeight="1" x14ac:dyDescent="0.2">
      <c r="A738" s="140"/>
      <c r="B738" s="140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</row>
    <row r="739" spans="1:26" ht="15.75" customHeight="1" x14ac:dyDescent="0.2">
      <c r="A739" s="140"/>
      <c r="B739" s="140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spans="1:26" ht="15.75" customHeight="1" x14ac:dyDescent="0.2">
      <c r="A740" s="140"/>
      <c r="B740" s="140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</row>
    <row r="741" spans="1:26" ht="15.75" customHeight="1" x14ac:dyDescent="0.2">
      <c r="A741" s="140"/>
      <c r="B741" s="140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spans="1:26" ht="15.75" customHeight="1" x14ac:dyDescent="0.2">
      <c r="A742" s="140"/>
      <c r="B742" s="140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</row>
    <row r="743" spans="1:26" ht="15.75" customHeight="1" x14ac:dyDescent="0.2">
      <c r="A743" s="140"/>
      <c r="B743" s="140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spans="1:26" ht="15.75" customHeight="1" x14ac:dyDescent="0.2">
      <c r="A744" s="140"/>
      <c r="B744" s="140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</row>
    <row r="745" spans="1:26" ht="15.75" customHeight="1" x14ac:dyDescent="0.2">
      <c r="A745" s="140"/>
      <c r="B745" s="140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spans="1:26" ht="15.75" customHeight="1" x14ac:dyDescent="0.2">
      <c r="A746" s="140"/>
      <c r="B746" s="140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</row>
    <row r="747" spans="1:26" ht="15.75" customHeight="1" x14ac:dyDescent="0.2">
      <c r="A747" s="140"/>
      <c r="B747" s="140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spans="1:26" ht="15.75" customHeight="1" x14ac:dyDescent="0.2">
      <c r="A748" s="140"/>
      <c r="B748" s="140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</row>
    <row r="749" spans="1:26" ht="15.75" customHeight="1" x14ac:dyDescent="0.2">
      <c r="A749" s="140"/>
      <c r="B749" s="140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spans="1:26" ht="15.75" customHeight="1" x14ac:dyDescent="0.2">
      <c r="A750" s="140"/>
      <c r="B750" s="140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</row>
    <row r="751" spans="1:26" ht="15.75" customHeight="1" x14ac:dyDescent="0.2">
      <c r="A751" s="140"/>
      <c r="B751" s="140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spans="1:26" ht="15.75" customHeight="1" x14ac:dyDescent="0.2">
      <c r="A752" s="140"/>
      <c r="B752" s="140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</row>
    <row r="753" spans="1:26" ht="15.75" customHeight="1" x14ac:dyDescent="0.2">
      <c r="A753" s="140"/>
      <c r="B753" s="140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spans="1:26" ht="15.75" customHeight="1" x14ac:dyDescent="0.2">
      <c r="A754" s="140"/>
      <c r="B754" s="140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</row>
    <row r="755" spans="1:26" ht="15.75" customHeight="1" x14ac:dyDescent="0.2">
      <c r="A755" s="140"/>
      <c r="B755" s="140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spans="1:26" ht="15.75" customHeight="1" x14ac:dyDescent="0.2">
      <c r="A756" s="140"/>
      <c r="B756" s="140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</row>
    <row r="757" spans="1:26" ht="15.75" customHeight="1" x14ac:dyDescent="0.2">
      <c r="A757" s="140"/>
      <c r="B757" s="140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spans="1:26" ht="15.75" customHeight="1" x14ac:dyDescent="0.2">
      <c r="A758" s="140"/>
      <c r="B758" s="140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</row>
    <row r="759" spans="1:26" ht="15.75" customHeight="1" x14ac:dyDescent="0.2">
      <c r="A759" s="140"/>
      <c r="B759" s="140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spans="1:26" ht="15.75" customHeight="1" x14ac:dyDescent="0.2">
      <c r="A760" s="140"/>
      <c r="B760" s="140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</row>
    <row r="761" spans="1:26" ht="15.75" customHeight="1" x14ac:dyDescent="0.2">
      <c r="A761" s="140"/>
      <c r="B761" s="140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spans="1:26" ht="15.75" customHeight="1" x14ac:dyDescent="0.2">
      <c r="A762" s="140"/>
      <c r="B762" s="140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</row>
    <row r="763" spans="1:26" ht="15.75" customHeight="1" x14ac:dyDescent="0.2">
      <c r="A763" s="140"/>
      <c r="B763" s="140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spans="1:26" ht="15.75" customHeight="1" x14ac:dyDescent="0.2">
      <c r="A764" s="140"/>
      <c r="B764" s="140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</row>
    <row r="765" spans="1:26" ht="15.75" customHeight="1" x14ac:dyDescent="0.2">
      <c r="A765" s="140"/>
      <c r="B765" s="140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spans="1:26" ht="15.75" customHeight="1" x14ac:dyDescent="0.2">
      <c r="A766" s="140"/>
      <c r="B766" s="140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</row>
    <row r="767" spans="1:26" ht="15.75" customHeight="1" x14ac:dyDescent="0.2">
      <c r="A767" s="140"/>
      <c r="B767" s="140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spans="1:26" ht="15.75" customHeight="1" x14ac:dyDescent="0.2">
      <c r="A768" s="140"/>
      <c r="B768" s="140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</row>
    <row r="769" spans="1:26" ht="15.75" customHeight="1" x14ac:dyDescent="0.2">
      <c r="A769" s="140"/>
      <c r="B769" s="140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spans="1:26" ht="15.75" customHeight="1" x14ac:dyDescent="0.2">
      <c r="A770" s="140"/>
      <c r="B770" s="140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</row>
    <row r="771" spans="1:26" ht="15.75" customHeight="1" x14ac:dyDescent="0.2">
      <c r="A771" s="140"/>
      <c r="B771" s="140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spans="1:26" ht="15.75" customHeight="1" x14ac:dyDescent="0.2">
      <c r="A772" s="140"/>
      <c r="B772" s="140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</row>
    <row r="773" spans="1:26" ht="15.75" customHeight="1" x14ac:dyDescent="0.2">
      <c r="A773" s="140"/>
      <c r="B773" s="140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spans="1:26" ht="15.75" customHeight="1" x14ac:dyDescent="0.2">
      <c r="A774" s="140"/>
      <c r="B774" s="140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</row>
    <row r="775" spans="1:26" ht="15.75" customHeight="1" x14ac:dyDescent="0.2">
      <c r="A775" s="140"/>
      <c r="B775" s="140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spans="1:26" ht="15.75" customHeight="1" x14ac:dyDescent="0.2">
      <c r="A776" s="140"/>
      <c r="B776" s="140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</row>
    <row r="777" spans="1:26" ht="15.75" customHeight="1" x14ac:dyDescent="0.2">
      <c r="A777" s="140"/>
      <c r="B777" s="140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spans="1:26" ht="15.75" customHeight="1" x14ac:dyDescent="0.2">
      <c r="A778" s="140"/>
      <c r="B778" s="140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</row>
    <row r="779" spans="1:26" ht="15.75" customHeight="1" x14ac:dyDescent="0.2">
      <c r="A779" s="140"/>
      <c r="B779" s="140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spans="1:26" ht="15.75" customHeight="1" x14ac:dyDescent="0.2">
      <c r="A780" s="140"/>
      <c r="B780" s="140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</row>
    <row r="781" spans="1:26" ht="15.75" customHeight="1" x14ac:dyDescent="0.2">
      <c r="A781" s="140"/>
      <c r="B781" s="140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spans="1:26" ht="15.75" customHeight="1" x14ac:dyDescent="0.2">
      <c r="A782" s="140"/>
      <c r="B782" s="140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</row>
    <row r="783" spans="1:26" ht="15.75" customHeight="1" x14ac:dyDescent="0.2">
      <c r="A783" s="140"/>
      <c r="B783" s="140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spans="1:26" ht="15.75" customHeight="1" x14ac:dyDescent="0.2">
      <c r="A784" s="140"/>
      <c r="B784" s="140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</row>
    <row r="785" spans="1:26" ht="15.75" customHeight="1" x14ac:dyDescent="0.2">
      <c r="A785" s="140"/>
      <c r="B785" s="140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spans="1:26" ht="15.75" customHeight="1" x14ac:dyDescent="0.2">
      <c r="A786" s="140"/>
      <c r="B786" s="140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</row>
    <row r="787" spans="1:26" ht="15.75" customHeight="1" x14ac:dyDescent="0.2">
      <c r="A787" s="140"/>
      <c r="B787" s="140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spans="1:26" ht="15.75" customHeight="1" x14ac:dyDescent="0.2">
      <c r="A788" s="140"/>
      <c r="B788" s="140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</row>
    <row r="789" spans="1:26" ht="15.75" customHeight="1" x14ac:dyDescent="0.2">
      <c r="A789" s="140"/>
      <c r="B789" s="140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spans="1:26" ht="15.75" customHeight="1" x14ac:dyDescent="0.2">
      <c r="A790" s="140"/>
      <c r="B790" s="140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</row>
    <row r="791" spans="1:26" ht="15.75" customHeight="1" x14ac:dyDescent="0.2">
      <c r="A791" s="140"/>
      <c r="B791" s="140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spans="1:26" ht="15.75" customHeight="1" x14ac:dyDescent="0.2">
      <c r="A792" s="140"/>
      <c r="B792" s="140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</row>
    <row r="793" spans="1:26" ht="15.75" customHeight="1" x14ac:dyDescent="0.2">
      <c r="A793" s="140"/>
      <c r="B793" s="140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spans="1:26" ht="15.75" customHeight="1" x14ac:dyDescent="0.2">
      <c r="A794" s="140"/>
      <c r="B794" s="140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</row>
    <row r="795" spans="1:26" ht="15.75" customHeight="1" x14ac:dyDescent="0.2">
      <c r="A795" s="140"/>
      <c r="B795" s="140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spans="1:26" ht="15.75" customHeight="1" x14ac:dyDescent="0.2">
      <c r="A796" s="140"/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</row>
    <row r="797" spans="1:26" ht="15.75" customHeight="1" x14ac:dyDescent="0.2">
      <c r="A797" s="140"/>
      <c r="B797" s="140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spans="1:26" ht="15.75" customHeight="1" x14ac:dyDescent="0.2">
      <c r="A798" s="140"/>
      <c r="B798" s="140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</row>
    <row r="799" spans="1:26" ht="15.75" customHeight="1" x14ac:dyDescent="0.2">
      <c r="A799" s="140"/>
      <c r="B799" s="140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spans="1:26" ht="15.75" customHeight="1" x14ac:dyDescent="0.2">
      <c r="A800" s="140"/>
      <c r="B800" s="140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</row>
    <row r="801" spans="1:26" ht="15.75" customHeight="1" x14ac:dyDescent="0.2">
      <c r="A801" s="140"/>
      <c r="B801" s="140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spans="1:26" ht="15.75" customHeight="1" x14ac:dyDescent="0.2">
      <c r="A802" s="140"/>
      <c r="B802" s="140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</row>
    <row r="803" spans="1:26" ht="15.75" customHeight="1" x14ac:dyDescent="0.2">
      <c r="A803" s="140"/>
      <c r="B803" s="140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spans="1:26" ht="15.75" customHeight="1" x14ac:dyDescent="0.2">
      <c r="A804" s="140"/>
      <c r="B804" s="140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</row>
    <row r="805" spans="1:26" ht="15.75" customHeight="1" x14ac:dyDescent="0.2">
      <c r="A805" s="140"/>
      <c r="B805" s="140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spans="1:26" ht="15.75" customHeight="1" x14ac:dyDescent="0.2">
      <c r="A806" s="140"/>
      <c r="B806" s="140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</row>
    <row r="807" spans="1:26" ht="15.75" customHeight="1" x14ac:dyDescent="0.2">
      <c r="A807" s="140"/>
      <c r="B807" s="140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spans="1:26" ht="15.75" customHeight="1" x14ac:dyDescent="0.2">
      <c r="A808" s="140"/>
      <c r="B808" s="140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</row>
    <row r="809" spans="1:26" ht="15.75" customHeight="1" x14ac:dyDescent="0.2">
      <c r="A809" s="140"/>
      <c r="B809" s="140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spans="1:26" ht="15.75" customHeight="1" x14ac:dyDescent="0.2">
      <c r="A810" s="140"/>
      <c r="B810" s="140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</row>
    <row r="811" spans="1:26" ht="15.75" customHeight="1" x14ac:dyDescent="0.2">
      <c r="A811" s="140"/>
      <c r="B811" s="140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spans="1:26" ht="15.75" customHeight="1" x14ac:dyDescent="0.2">
      <c r="A812" s="140"/>
      <c r="B812" s="140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</row>
    <row r="813" spans="1:26" ht="15.75" customHeight="1" x14ac:dyDescent="0.2">
      <c r="A813" s="140"/>
      <c r="B813" s="140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spans="1:26" ht="15.75" customHeight="1" x14ac:dyDescent="0.2">
      <c r="A814" s="140"/>
      <c r="B814" s="140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</row>
    <row r="815" spans="1:26" ht="15.75" customHeight="1" x14ac:dyDescent="0.2">
      <c r="A815" s="140"/>
      <c r="B815" s="140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</row>
    <row r="816" spans="1:26" ht="15.75" customHeight="1" x14ac:dyDescent="0.2">
      <c r="A816" s="140"/>
      <c r="B816" s="140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  <c r="W816" s="140"/>
      <c r="X816" s="140"/>
      <c r="Y816" s="140"/>
      <c r="Z816" s="140"/>
    </row>
    <row r="817" spans="1:26" ht="15.75" customHeight="1" x14ac:dyDescent="0.2">
      <c r="A817" s="140"/>
      <c r="B817" s="140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</row>
    <row r="818" spans="1:26" ht="15.75" customHeight="1" x14ac:dyDescent="0.2">
      <c r="A818" s="140"/>
      <c r="B818" s="140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  <c r="W818" s="140"/>
      <c r="X818" s="140"/>
      <c r="Y818" s="140"/>
      <c r="Z818" s="140"/>
    </row>
    <row r="819" spans="1:26" ht="15.75" customHeight="1" x14ac:dyDescent="0.2">
      <c r="A819" s="140"/>
      <c r="B819" s="140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</row>
    <row r="820" spans="1:26" ht="15.75" customHeight="1" x14ac:dyDescent="0.2">
      <c r="A820" s="140"/>
      <c r="B820" s="140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  <c r="W820" s="140"/>
      <c r="X820" s="140"/>
      <c r="Y820" s="140"/>
      <c r="Z820" s="140"/>
    </row>
    <row r="821" spans="1:26" ht="15.75" customHeight="1" x14ac:dyDescent="0.2">
      <c r="A821" s="140"/>
      <c r="B821" s="140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</row>
    <row r="822" spans="1:26" ht="15.75" customHeight="1" x14ac:dyDescent="0.2">
      <c r="A822" s="140"/>
      <c r="B822" s="140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  <c r="W822" s="140"/>
      <c r="X822" s="140"/>
      <c r="Y822" s="140"/>
      <c r="Z822" s="140"/>
    </row>
    <row r="823" spans="1:26" ht="15.75" customHeight="1" x14ac:dyDescent="0.2">
      <c r="A823" s="140"/>
      <c r="B823" s="140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</row>
    <row r="824" spans="1:26" ht="15.75" customHeight="1" x14ac:dyDescent="0.2">
      <c r="A824" s="140"/>
      <c r="B824" s="140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  <c r="W824" s="140"/>
      <c r="X824" s="140"/>
      <c r="Y824" s="140"/>
      <c r="Z824" s="140"/>
    </row>
    <row r="825" spans="1:26" ht="15.75" customHeight="1" x14ac:dyDescent="0.2">
      <c r="A825" s="140"/>
      <c r="B825" s="140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</row>
    <row r="826" spans="1:26" ht="15.75" customHeight="1" x14ac:dyDescent="0.2">
      <c r="A826" s="140"/>
      <c r="B826" s="140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  <c r="W826" s="140"/>
      <c r="X826" s="140"/>
      <c r="Y826" s="140"/>
      <c r="Z826" s="140"/>
    </row>
    <row r="827" spans="1:26" ht="15.75" customHeight="1" x14ac:dyDescent="0.2">
      <c r="A827" s="140"/>
      <c r="B827" s="140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</row>
    <row r="828" spans="1:26" ht="15.75" customHeight="1" x14ac:dyDescent="0.2">
      <c r="A828" s="140"/>
      <c r="B828" s="140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  <c r="W828" s="140"/>
      <c r="X828" s="140"/>
      <c r="Y828" s="140"/>
      <c r="Z828" s="140"/>
    </row>
    <row r="829" spans="1:26" ht="15.75" customHeight="1" x14ac:dyDescent="0.2">
      <c r="A829" s="140"/>
      <c r="B829" s="140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</row>
    <row r="830" spans="1:26" ht="15.75" customHeight="1" x14ac:dyDescent="0.2">
      <c r="A830" s="140"/>
      <c r="B830" s="140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  <c r="W830" s="140"/>
      <c r="X830" s="140"/>
      <c r="Y830" s="140"/>
      <c r="Z830" s="140"/>
    </row>
    <row r="831" spans="1:26" ht="15.75" customHeight="1" x14ac:dyDescent="0.2">
      <c r="A831" s="140"/>
      <c r="B831" s="140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</row>
    <row r="832" spans="1:26" ht="15.75" customHeight="1" x14ac:dyDescent="0.2">
      <c r="A832" s="140"/>
      <c r="B832" s="140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  <c r="W832" s="140"/>
      <c r="X832" s="140"/>
      <c r="Y832" s="140"/>
      <c r="Z832" s="140"/>
    </row>
    <row r="833" spans="1:26" ht="15.75" customHeight="1" x14ac:dyDescent="0.2">
      <c r="A833" s="140"/>
      <c r="B833" s="140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</row>
    <row r="834" spans="1:26" ht="15.75" customHeight="1" x14ac:dyDescent="0.2">
      <c r="A834" s="140"/>
      <c r="B834" s="140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  <c r="W834" s="140"/>
      <c r="X834" s="140"/>
      <c r="Y834" s="140"/>
      <c r="Z834" s="140"/>
    </row>
    <row r="835" spans="1:26" ht="15.75" customHeight="1" x14ac:dyDescent="0.2">
      <c r="A835" s="140"/>
      <c r="B835" s="140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</row>
    <row r="836" spans="1:26" ht="15.75" customHeight="1" x14ac:dyDescent="0.2">
      <c r="A836" s="140"/>
      <c r="B836" s="140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  <c r="W836" s="140"/>
      <c r="X836" s="140"/>
      <c r="Y836" s="140"/>
      <c r="Z836" s="140"/>
    </row>
    <row r="837" spans="1:26" ht="15.75" customHeight="1" x14ac:dyDescent="0.2">
      <c r="A837" s="140"/>
      <c r="B837" s="140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</row>
    <row r="838" spans="1:26" ht="15.75" customHeight="1" x14ac:dyDescent="0.2">
      <c r="A838" s="140"/>
      <c r="B838" s="140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  <c r="W838" s="140"/>
      <c r="X838" s="140"/>
      <c r="Y838" s="140"/>
      <c r="Z838" s="140"/>
    </row>
    <row r="839" spans="1:26" ht="15.75" customHeight="1" x14ac:dyDescent="0.2">
      <c r="A839" s="140"/>
      <c r="B839" s="140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</row>
    <row r="840" spans="1:26" ht="15.75" customHeight="1" x14ac:dyDescent="0.2">
      <c r="A840" s="140"/>
      <c r="B840" s="140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  <c r="W840" s="140"/>
      <c r="X840" s="140"/>
      <c r="Y840" s="140"/>
      <c r="Z840" s="140"/>
    </row>
    <row r="841" spans="1:26" ht="15.75" customHeight="1" x14ac:dyDescent="0.2">
      <c r="A841" s="140"/>
      <c r="B841" s="140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</row>
    <row r="842" spans="1:26" ht="15.75" customHeight="1" x14ac:dyDescent="0.2">
      <c r="A842" s="140"/>
      <c r="B842" s="140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</row>
    <row r="843" spans="1:26" ht="15.75" customHeight="1" x14ac:dyDescent="0.2">
      <c r="A843" s="140"/>
      <c r="B843" s="140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</row>
    <row r="844" spans="1:26" ht="15.75" customHeight="1" x14ac:dyDescent="0.2">
      <c r="A844" s="140"/>
      <c r="B844" s="140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  <c r="W844" s="140"/>
      <c r="X844" s="140"/>
      <c r="Y844" s="140"/>
      <c r="Z844" s="140"/>
    </row>
    <row r="845" spans="1:26" ht="15.75" customHeight="1" x14ac:dyDescent="0.2">
      <c r="A845" s="140"/>
      <c r="B845" s="140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</row>
    <row r="846" spans="1:26" ht="15.75" customHeight="1" x14ac:dyDescent="0.2">
      <c r="A846" s="140"/>
      <c r="B846" s="140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  <c r="W846" s="140"/>
      <c r="X846" s="140"/>
      <c r="Y846" s="140"/>
      <c r="Z846" s="140"/>
    </row>
    <row r="847" spans="1:26" ht="15.75" customHeight="1" x14ac:dyDescent="0.2">
      <c r="A847" s="140"/>
      <c r="B847" s="140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</row>
    <row r="848" spans="1:26" ht="15.75" customHeight="1" x14ac:dyDescent="0.2">
      <c r="A848" s="140"/>
      <c r="B848" s="140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  <c r="W848" s="140"/>
      <c r="X848" s="140"/>
      <c r="Y848" s="140"/>
      <c r="Z848" s="140"/>
    </row>
    <row r="849" spans="1:26" ht="15.75" customHeight="1" x14ac:dyDescent="0.2">
      <c r="A849" s="140"/>
      <c r="B849" s="140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</row>
    <row r="850" spans="1:26" ht="15.75" customHeight="1" x14ac:dyDescent="0.2">
      <c r="A850" s="140"/>
      <c r="B850" s="140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  <c r="W850" s="140"/>
      <c r="X850" s="140"/>
      <c r="Y850" s="140"/>
      <c r="Z850" s="140"/>
    </row>
    <row r="851" spans="1:26" ht="15.75" customHeight="1" x14ac:dyDescent="0.2">
      <c r="A851" s="140"/>
      <c r="B851" s="140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</row>
    <row r="852" spans="1:26" ht="15.75" customHeight="1" x14ac:dyDescent="0.2">
      <c r="A852" s="140"/>
      <c r="B852" s="140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  <c r="W852" s="140"/>
      <c r="X852" s="140"/>
      <c r="Y852" s="140"/>
      <c r="Z852" s="140"/>
    </row>
    <row r="853" spans="1:26" ht="15.75" customHeight="1" x14ac:dyDescent="0.2">
      <c r="A853" s="140"/>
      <c r="B853" s="140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</row>
    <row r="854" spans="1:26" ht="15.75" customHeight="1" x14ac:dyDescent="0.2">
      <c r="A854" s="140"/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  <c r="W854" s="140"/>
      <c r="X854" s="140"/>
      <c r="Y854" s="140"/>
      <c r="Z854" s="140"/>
    </row>
    <row r="855" spans="1:26" ht="15.75" customHeight="1" x14ac:dyDescent="0.2">
      <c r="A855" s="140"/>
      <c r="B855" s="140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</row>
    <row r="856" spans="1:26" ht="15.75" customHeight="1" x14ac:dyDescent="0.2">
      <c r="A856" s="140"/>
      <c r="B856" s="140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  <c r="W856" s="140"/>
      <c r="X856" s="140"/>
      <c r="Y856" s="140"/>
      <c r="Z856" s="140"/>
    </row>
    <row r="857" spans="1:26" ht="15.75" customHeight="1" x14ac:dyDescent="0.2">
      <c r="A857" s="140"/>
      <c r="B857" s="140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</row>
    <row r="858" spans="1:26" ht="15.75" customHeight="1" x14ac:dyDescent="0.2">
      <c r="A858" s="140"/>
      <c r="B858" s="140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  <c r="W858" s="140"/>
      <c r="X858" s="140"/>
      <c r="Y858" s="140"/>
      <c r="Z858" s="140"/>
    </row>
    <row r="859" spans="1:26" ht="15.75" customHeight="1" x14ac:dyDescent="0.2">
      <c r="A859" s="140"/>
      <c r="B859" s="140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</row>
    <row r="860" spans="1:26" ht="15.75" customHeight="1" x14ac:dyDescent="0.2">
      <c r="A860" s="140"/>
      <c r="B860" s="140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  <c r="W860" s="140"/>
      <c r="X860" s="140"/>
      <c r="Y860" s="140"/>
      <c r="Z860" s="140"/>
    </row>
    <row r="861" spans="1:26" ht="15.75" customHeight="1" x14ac:dyDescent="0.2">
      <c r="A861" s="140"/>
      <c r="B861" s="140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</row>
    <row r="862" spans="1:26" ht="15.75" customHeight="1" x14ac:dyDescent="0.2">
      <c r="A862" s="140"/>
      <c r="B862" s="140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  <c r="W862" s="140"/>
      <c r="X862" s="140"/>
      <c r="Y862" s="140"/>
      <c r="Z862" s="140"/>
    </row>
    <row r="863" spans="1:26" ht="15.75" customHeight="1" x14ac:dyDescent="0.2">
      <c r="A863" s="140"/>
      <c r="B863" s="140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</row>
    <row r="864" spans="1:26" ht="15.75" customHeight="1" x14ac:dyDescent="0.2">
      <c r="A864" s="140"/>
      <c r="B864" s="140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  <c r="W864" s="140"/>
      <c r="X864" s="140"/>
      <c r="Y864" s="140"/>
      <c r="Z864" s="140"/>
    </row>
    <row r="865" spans="1:26" ht="15.75" customHeight="1" x14ac:dyDescent="0.2">
      <c r="A865" s="140"/>
      <c r="B865" s="140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</row>
    <row r="866" spans="1:26" ht="15.75" customHeight="1" x14ac:dyDescent="0.2">
      <c r="A866" s="140"/>
      <c r="B866" s="140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  <c r="W866" s="140"/>
      <c r="X866" s="140"/>
      <c r="Y866" s="140"/>
      <c r="Z866" s="140"/>
    </row>
    <row r="867" spans="1:26" ht="15.75" customHeight="1" x14ac:dyDescent="0.2">
      <c r="A867" s="140"/>
      <c r="B867" s="140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</row>
    <row r="868" spans="1:26" ht="15.75" customHeight="1" x14ac:dyDescent="0.2">
      <c r="A868" s="140"/>
      <c r="B868" s="140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  <c r="W868" s="140"/>
      <c r="X868" s="140"/>
      <c r="Y868" s="140"/>
      <c r="Z868" s="140"/>
    </row>
    <row r="869" spans="1:26" ht="15.75" customHeight="1" x14ac:dyDescent="0.2">
      <c r="A869" s="140"/>
      <c r="B869" s="140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</row>
    <row r="870" spans="1:26" ht="15.75" customHeight="1" x14ac:dyDescent="0.2">
      <c r="A870" s="140"/>
      <c r="B870" s="140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  <c r="W870" s="140"/>
      <c r="X870" s="140"/>
      <c r="Y870" s="140"/>
      <c r="Z870" s="140"/>
    </row>
    <row r="871" spans="1:26" ht="15.75" customHeight="1" x14ac:dyDescent="0.2">
      <c r="A871" s="140"/>
      <c r="B871" s="140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</row>
    <row r="872" spans="1:26" ht="15.75" customHeight="1" x14ac:dyDescent="0.2">
      <c r="A872" s="140"/>
      <c r="B872" s="140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  <c r="W872" s="140"/>
      <c r="X872" s="140"/>
      <c r="Y872" s="140"/>
      <c r="Z872" s="140"/>
    </row>
    <row r="873" spans="1:26" ht="15.75" customHeight="1" x14ac:dyDescent="0.2">
      <c r="A873" s="140"/>
      <c r="B873" s="140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</row>
    <row r="874" spans="1:26" ht="15.75" customHeight="1" x14ac:dyDescent="0.2">
      <c r="A874" s="140"/>
      <c r="B874" s="140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  <c r="W874" s="140"/>
      <c r="X874" s="140"/>
      <c r="Y874" s="140"/>
      <c r="Z874" s="140"/>
    </row>
    <row r="875" spans="1:26" ht="15.75" customHeight="1" x14ac:dyDescent="0.2">
      <c r="A875" s="140"/>
      <c r="B875" s="140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</row>
    <row r="876" spans="1:26" ht="15.75" customHeight="1" x14ac:dyDescent="0.2">
      <c r="A876" s="140"/>
      <c r="B876" s="140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  <c r="W876" s="140"/>
      <c r="X876" s="140"/>
      <c r="Y876" s="140"/>
      <c r="Z876" s="140"/>
    </row>
    <row r="877" spans="1:26" ht="15.75" customHeight="1" x14ac:dyDescent="0.2">
      <c r="A877" s="140"/>
      <c r="B877" s="140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</row>
    <row r="878" spans="1:26" ht="15.75" customHeight="1" x14ac:dyDescent="0.2">
      <c r="A878" s="140"/>
      <c r="B878" s="140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  <c r="W878" s="140"/>
      <c r="X878" s="140"/>
      <c r="Y878" s="140"/>
      <c r="Z878" s="140"/>
    </row>
    <row r="879" spans="1:26" ht="15.75" customHeight="1" x14ac:dyDescent="0.2">
      <c r="A879" s="140"/>
      <c r="B879" s="140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</row>
    <row r="880" spans="1:26" ht="15.75" customHeight="1" x14ac:dyDescent="0.2">
      <c r="A880" s="140"/>
      <c r="B880" s="140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  <c r="W880" s="140"/>
      <c r="X880" s="140"/>
      <c r="Y880" s="140"/>
      <c r="Z880" s="140"/>
    </row>
    <row r="881" spans="1:26" ht="15.75" customHeight="1" x14ac:dyDescent="0.2">
      <c r="A881" s="140"/>
      <c r="B881" s="140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</row>
    <row r="882" spans="1:26" ht="15.75" customHeight="1" x14ac:dyDescent="0.2">
      <c r="A882" s="140"/>
      <c r="B882" s="140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  <c r="W882" s="140"/>
      <c r="X882" s="140"/>
      <c r="Y882" s="140"/>
      <c r="Z882" s="140"/>
    </row>
    <row r="883" spans="1:26" ht="15.75" customHeight="1" x14ac:dyDescent="0.2">
      <c r="A883" s="140"/>
      <c r="B883" s="140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</row>
    <row r="884" spans="1:26" ht="15.75" customHeight="1" x14ac:dyDescent="0.2">
      <c r="A884" s="140"/>
      <c r="B884" s="140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  <c r="W884" s="140"/>
      <c r="X884" s="140"/>
      <c r="Y884" s="140"/>
      <c r="Z884" s="140"/>
    </row>
    <row r="885" spans="1:26" ht="15.75" customHeight="1" x14ac:dyDescent="0.2">
      <c r="A885" s="140"/>
      <c r="B885" s="140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</row>
    <row r="886" spans="1:26" ht="15.75" customHeight="1" x14ac:dyDescent="0.2">
      <c r="A886" s="140"/>
      <c r="B886" s="140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  <c r="W886" s="140"/>
      <c r="X886" s="140"/>
      <c r="Y886" s="140"/>
      <c r="Z886" s="140"/>
    </row>
    <row r="887" spans="1:26" ht="15.75" customHeight="1" x14ac:dyDescent="0.2">
      <c r="A887" s="140"/>
      <c r="B887" s="140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</row>
    <row r="888" spans="1:26" ht="15.75" customHeight="1" x14ac:dyDescent="0.2">
      <c r="A888" s="140"/>
      <c r="B888" s="140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  <c r="W888" s="140"/>
      <c r="X888" s="140"/>
      <c r="Y888" s="140"/>
      <c r="Z888" s="140"/>
    </row>
    <row r="889" spans="1:26" ht="15.75" customHeight="1" x14ac:dyDescent="0.2">
      <c r="A889" s="140"/>
      <c r="B889" s="140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</row>
    <row r="890" spans="1:26" ht="15.75" customHeight="1" x14ac:dyDescent="0.2">
      <c r="A890" s="140"/>
      <c r="B890" s="140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  <c r="W890" s="140"/>
      <c r="X890" s="140"/>
      <c r="Y890" s="140"/>
      <c r="Z890" s="140"/>
    </row>
    <row r="891" spans="1:26" ht="15.75" customHeight="1" x14ac:dyDescent="0.2">
      <c r="A891" s="140"/>
      <c r="B891" s="140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</row>
    <row r="892" spans="1:26" ht="15.75" customHeight="1" x14ac:dyDescent="0.2">
      <c r="A892" s="140"/>
      <c r="B892" s="140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  <c r="W892" s="140"/>
      <c r="X892" s="140"/>
      <c r="Y892" s="140"/>
      <c r="Z892" s="140"/>
    </row>
    <row r="893" spans="1:26" ht="15.75" customHeight="1" x14ac:dyDescent="0.2">
      <c r="A893" s="140"/>
      <c r="B893" s="140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</row>
    <row r="894" spans="1:26" ht="15.75" customHeight="1" x14ac:dyDescent="0.2">
      <c r="A894" s="140"/>
      <c r="B894" s="140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  <c r="W894" s="140"/>
      <c r="X894" s="140"/>
      <c r="Y894" s="140"/>
      <c r="Z894" s="140"/>
    </row>
    <row r="895" spans="1:26" ht="15.75" customHeight="1" x14ac:dyDescent="0.2">
      <c r="A895" s="140"/>
      <c r="B895" s="140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</row>
    <row r="896" spans="1:26" ht="15.75" customHeight="1" x14ac:dyDescent="0.2">
      <c r="A896" s="140"/>
      <c r="B896" s="140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  <c r="W896" s="140"/>
      <c r="X896" s="140"/>
      <c r="Y896" s="140"/>
      <c r="Z896" s="140"/>
    </row>
    <row r="897" spans="1:26" ht="15.75" customHeight="1" x14ac:dyDescent="0.2">
      <c r="A897" s="140"/>
      <c r="B897" s="140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</row>
    <row r="898" spans="1:26" ht="15.75" customHeight="1" x14ac:dyDescent="0.2">
      <c r="A898" s="140"/>
      <c r="B898" s="140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  <c r="W898" s="140"/>
      <c r="X898" s="140"/>
      <c r="Y898" s="140"/>
      <c r="Z898" s="140"/>
    </row>
    <row r="899" spans="1:26" ht="15.75" customHeight="1" x14ac:dyDescent="0.2">
      <c r="A899" s="140"/>
      <c r="B899" s="140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</row>
    <row r="900" spans="1:26" ht="15.75" customHeight="1" x14ac:dyDescent="0.2">
      <c r="A900" s="140"/>
      <c r="B900" s="140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  <c r="W900" s="140"/>
      <c r="X900" s="140"/>
      <c r="Y900" s="140"/>
      <c r="Z900" s="140"/>
    </row>
    <row r="901" spans="1:26" ht="15.75" customHeight="1" x14ac:dyDescent="0.2">
      <c r="A901" s="140"/>
      <c r="B901" s="140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</row>
    <row r="902" spans="1:26" ht="15.75" customHeight="1" x14ac:dyDescent="0.2">
      <c r="A902" s="140"/>
      <c r="B902" s="140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  <c r="W902" s="140"/>
      <c r="X902" s="140"/>
      <c r="Y902" s="140"/>
      <c r="Z902" s="140"/>
    </row>
    <row r="903" spans="1:26" ht="15.75" customHeight="1" x14ac:dyDescent="0.2">
      <c r="A903" s="140"/>
      <c r="B903" s="140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</row>
    <row r="904" spans="1:26" ht="15.75" customHeight="1" x14ac:dyDescent="0.2">
      <c r="A904" s="140"/>
      <c r="B904" s="140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  <c r="W904" s="140"/>
      <c r="X904" s="140"/>
      <c r="Y904" s="140"/>
      <c r="Z904" s="140"/>
    </row>
    <row r="905" spans="1:26" ht="15.75" customHeight="1" x14ac:dyDescent="0.2">
      <c r="A905" s="140"/>
      <c r="B905" s="140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</row>
    <row r="906" spans="1:26" ht="15.75" customHeight="1" x14ac:dyDescent="0.2">
      <c r="A906" s="140"/>
      <c r="B906" s="140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  <c r="W906" s="140"/>
      <c r="X906" s="140"/>
      <c r="Y906" s="140"/>
      <c r="Z906" s="140"/>
    </row>
    <row r="907" spans="1:26" ht="15.75" customHeight="1" x14ac:dyDescent="0.2">
      <c r="A907" s="140"/>
      <c r="B907" s="140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</row>
    <row r="908" spans="1:26" ht="15.75" customHeight="1" x14ac:dyDescent="0.2">
      <c r="A908" s="140"/>
      <c r="B908" s="140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  <c r="W908" s="140"/>
      <c r="X908" s="140"/>
      <c r="Y908" s="140"/>
      <c r="Z908" s="140"/>
    </row>
    <row r="909" spans="1:26" ht="15.75" customHeight="1" x14ac:dyDescent="0.2">
      <c r="A909" s="140"/>
      <c r="B909" s="140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</row>
    <row r="910" spans="1:26" ht="15.75" customHeight="1" x14ac:dyDescent="0.2">
      <c r="A910" s="140"/>
      <c r="B910" s="140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  <c r="W910" s="140"/>
      <c r="X910" s="140"/>
      <c r="Y910" s="140"/>
      <c r="Z910" s="140"/>
    </row>
    <row r="911" spans="1:26" ht="15.75" customHeight="1" x14ac:dyDescent="0.2">
      <c r="A911" s="140"/>
      <c r="B911" s="140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</row>
    <row r="912" spans="1:26" ht="15.75" customHeight="1" x14ac:dyDescent="0.2">
      <c r="A912" s="140"/>
      <c r="B912" s="140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  <c r="W912" s="140"/>
      <c r="X912" s="140"/>
      <c r="Y912" s="140"/>
      <c r="Z912" s="140"/>
    </row>
    <row r="913" spans="1:26" ht="15.75" customHeight="1" x14ac:dyDescent="0.2">
      <c r="A913" s="140"/>
      <c r="B913" s="140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</row>
    <row r="914" spans="1:26" ht="15.75" customHeight="1" x14ac:dyDescent="0.2">
      <c r="A914" s="140"/>
      <c r="B914" s="140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  <c r="W914" s="140"/>
      <c r="X914" s="140"/>
      <c r="Y914" s="140"/>
      <c r="Z914" s="140"/>
    </row>
    <row r="915" spans="1:26" ht="15.75" customHeight="1" x14ac:dyDescent="0.2">
      <c r="A915" s="140"/>
      <c r="B915" s="140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</row>
    <row r="916" spans="1:26" ht="15.75" customHeight="1" x14ac:dyDescent="0.2">
      <c r="A916" s="140"/>
      <c r="B916" s="140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  <c r="W916" s="140"/>
      <c r="X916" s="140"/>
      <c r="Y916" s="140"/>
      <c r="Z916" s="140"/>
    </row>
    <row r="917" spans="1:26" ht="15.75" customHeight="1" x14ac:dyDescent="0.2">
      <c r="A917" s="140"/>
      <c r="B917" s="140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</row>
    <row r="918" spans="1:26" ht="15.75" customHeight="1" x14ac:dyDescent="0.2">
      <c r="A918" s="140"/>
      <c r="B918" s="140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  <c r="W918" s="140"/>
      <c r="X918" s="140"/>
      <c r="Y918" s="140"/>
      <c r="Z918" s="140"/>
    </row>
    <row r="919" spans="1:26" ht="15.75" customHeight="1" x14ac:dyDescent="0.2">
      <c r="A919" s="140"/>
      <c r="B919" s="140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</row>
    <row r="920" spans="1:26" ht="15.75" customHeight="1" x14ac:dyDescent="0.2">
      <c r="A920" s="140"/>
      <c r="B920" s="140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  <c r="W920" s="140"/>
      <c r="X920" s="140"/>
      <c r="Y920" s="140"/>
      <c r="Z920" s="140"/>
    </row>
    <row r="921" spans="1:26" ht="15.75" customHeight="1" x14ac:dyDescent="0.2">
      <c r="A921" s="140"/>
      <c r="B921" s="140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</row>
    <row r="922" spans="1:26" ht="15.75" customHeight="1" x14ac:dyDescent="0.2">
      <c r="A922" s="140"/>
      <c r="B922" s="140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  <c r="W922" s="140"/>
      <c r="X922" s="140"/>
      <c r="Y922" s="140"/>
      <c r="Z922" s="140"/>
    </row>
    <row r="923" spans="1:26" ht="15.75" customHeight="1" x14ac:dyDescent="0.2">
      <c r="A923" s="140"/>
      <c r="B923" s="140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</row>
    <row r="924" spans="1:26" ht="15.75" customHeight="1" x14ac:dyDescent="0.2">
      <c r="A924" s="140"/>
      <c r="B924" s="140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  <c r="W924" s="140"/>
      <c r="X924" s="140"/>
      <c r="Y924" s="140"/>
      <c r="Z924" s="140"/>
    </row>
    <row r="925" spans="1:26" ht="15.75" customHeight="1" x14ac:dyDescent="0.2">
      <c r="A925" s="140"/>
      <c r="B925" s="140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</row>
    <row r="926" spans="1:26" ht="15.75" customHeight="1" x14ac:dyDescent="0.2">
      <c r="A926" s="140"/>
      <c r="B926" s="140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  <c r="W926" s="140"/>
      <c r="X926" s="140"/>
      <c r="Y926" s="140"/>
      <c r="Z926" s="140"/>
    </row>
    <row r="927" spans="1:26" ht="15.75" customHeight="1" x14ac:dyDescent="0.2">
      <c r="A927" s="140"/>
      <c r="B927" s="140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</row>
    <row r="928" spans="1:26" ht="15.75" customHeight="1" x14ac:dyDescent="0.2">
      <c r="A928" s="140"/>
      <c r="B928" s="140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  <c r="W928" s="140"/>
      <c r="X928" s="140"/>
      <c r="Y928" s="140"/>
      <c r="Z928" s="140"/>
    </row>
    <row r="929" spans="1:26" ht="15.75" customHeight="1" x14ac:dyDescent="0.2">
      <c r="A929" s="140"/>
      <c r="B929" s="140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</row>
    <row r="930" spans="1:26" ht="15.75" customHeight="1" x14ac:dyDescent="0.2">
      <c r="A930" s="140"/>
      <c r="B930" s="140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  <c r="W930" s="140"/>
      <c r="X930" s="140"/>
      <c r="Y930" s="140"/>
      <c r="Z930" s="140"/>
    </row>
    <row r="931" spans="1:26" ht="15.75" customHeight="1" x14ac:dyDescent="0.2">
      <c r="A931" s="140"/>
      <c r="B931" s="140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</row>
    <row r="932" spans="1:26" ht="15.75" customHeight="1" x14ac:dyDescent="0.2">
      <c r="A932" s="140"/>
      <c r="B932" s="140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  <c r="W932" s="140"/>
      <c r="X932" s="140"/>
      <c r="Y932" s="140"/>
      <c r="Z932" s="140"/>
    </row>
    <row r="933" spans="1:26" ht="15.75" customHeight="1" x14ac:dyDescent="0.2">
      <c r="A933" s="140"/>
      <c r="B933" s="140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</row>
    <row r="934" spans="1:26" ht="15.75" customHeight="1" x14ac:dyDescent="0.2">
      <c r="A934" s="140"/>
      <c r="B934" s="140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  <c r="W934" s="140"/>
      <c r="X934" s="140"/>
      <c r="Y934" s="140"/>
      <c r="Z934" s="140"/>
    </row>
    <row r="935" spans="1:26" ht="15.75" customHeight="1" x14ac:dyDescent="0.2">
      <c r="A935" s="140"/>
      <c r="B935" s="140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</row>
    <row r="936" spans="1:26" ht="15.75" customHeight="1" x14ac:dyDescent="0.2">
      <c r="A936" s="140"/>
      <c r="B936" s="140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  <c r="W936" s="140"/>
      <c r="X936" s="140"/>
      <c r="Y936" s="140"/>
      <c r="Z936" s="140"/>
    </row>
    <row r="937" spans="1:26" ht="15.75" customHeight="1" x14ac:dyDescent="0.2">
      <c r="A937" s="140"/>
      <c r="B937" s="140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</row>
    <row r="938" spans="1:26" ht="15.75" customHeight="1" x14ac:dyDescent="0.2">
      <c r="A938" s="140"/>
      <c r="B938" s="140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  <c r="W938" s="140"/>
      <c r="X938" s="140"/>
      <c r="Y938" s="140"/>
      <c r="Z938" s="140"/>
    </row>
    <row r="939" spans="1:26" ht="15.75" customHeight="1" x14ac:dyDescent="0.2">
      <c r="A939" s="140"/>
      <c r="B939" s="140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</row>
    <row r="940" spans="1:26" ht="15.75" customHeight="1" x14ac:dyDescent="0.2">
      <c r="A940" s="140"/>
      <c r="B940" s="140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  <c r="W940" s="140"/>
      <c r="X940" s="140"/>
      <c r="Y940" s="140"/>
      <c r="Z940" s="140"/>
    </row>
    <row r="941" spans="1:26" ht="15.75" customHeight="1" x14ac:dyDescent="0.2">
      <c r="A941" s="140"/>
      <c r="B941" s="140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</row>
    <row r="942" spans="1:26" ht="15.75" customHeight="1" x14ac:dyDescent="0.2">
      <c r="A942" s="140"/>
      <c r="B942" s="140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  <c r="W942" s="140"/>
      <c r="X942" s="140"/>
      <c r="Y942" s="140"/>
      <c r="Z942" s="140"/>
    </row>
    <row r="943" spans="1:26" ht="15.75" customHeight="1" x14ac:dyDescent="0.2">
      <c r="A943" s="140"/>
      <c r="B943" s="140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</row>
    <row r="944" spans="1:26" ht="15.75" customHeight="1" x14ac:dyDescent="0.2">
      <c r="A944" s="140"/>
      <c r="B944" s="140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  <c r="W944" s="140"/>
      <c r="X944" s="140"/>
      <c r="Y944" s="140"/>
      <c r="Z944" s="140"/>
    </row>
    <row r="945" spans="1:26" ht="15.75" customHeight="1" x14ac:dyDescent="0.2">
      <c r="A945" s="140"/>
      <c r="B945" s="140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</row>
    <row r="946" spans="1:26" ht="15.75" customHeight="1" x14ac:dyDescent="0.2">
      <c r="A946" s="140"/>
      <c r="B946" s="140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  <c r="W946" s="140"/>
      <c r="X946" s="140"/>
      <c r="Y946" s="140"/>
      <c r="Z946" s="140"/>
    </row>
    <row r="947" spans="1:26" ht="15.75" customHeight="1" x14ac:dyDescent="0.2">
      <c r="A947" s="140"/>
      <c r="B947" s="140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</row>
    <row r="948" spans="1:26" ht="15.75" customHeight="1" x14ac:dyDescent="0.2">
      <c r="A948" s="140"/>
      <c r="B948" s="140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  <c r="W948" s="140"/>
      <c r="X948" s="140"/>
      <c r="Y948" s="140"/>
      <c r="Z948" s="140"/>
    </row>
    <row r="949" spans="1:26" ht="15.75" customHeight="1" x14ac:dyDescent="0.2">
      <c r="A949" s="140"/>
      <c r="B949" s="140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</row>
    <row r="950" spans="1:26" ht="15.75" customHeight="1" x14ac:dyDescent="0.2">
      <c r="A950" s="140"/>
      <c r="B950" s="140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  <c r="W950" s="140"/>
      <c r="X950" s="140"/>
      <c r="Y950" s="140"/>
      <c r="Z950" s="140"/>
    </row>
    <row r="951" spans="1:26" ht="15.75" customHeight="1" x14ac:dyDescent="0.2">
      <c r="A951" s="140"/>
      <c r="B951" s="140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</row>
    <row r="952" spans="1:26" ht="15.75" customHeight="1" x14ac:dyDescent="0.2">
      <c r="A952" s="140"/>
      <c r="B952" s="140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  <c r="W952" s="140"/>
      <c r="X952" s="140"/>
      <c r="Y952" s="140"/>
      <c r="Z952" s="140"/>
    </row>
    <row r="953" spans="1:26" ht="15.75" customHeight="1" x14ac:dyDescent="0.2">
      <c r="A953" s="140"/>
      <c r="B953" s="140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</row>
    <row r="954" spans="1:26" ht="15.75" customHeight="1" x14ac:dyDescent="0.2">
      <c r="A954" s="140"/>
      <c r="B954" s="140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  <c r="W954" s="140"/>
      <c r="X954" s="140"/>
      <c r="Y954" s="140"/>
      <c r="Z954" s="140"/>
    </row>
    <row r="955" spans="1:26" ht="15.75" customHeight="1" x14ac:dyDescent="0.2">
      <c r="A955" s="140"/>
      <c r="B955" s="140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</row>
    <row r="956" spans="1:26" ht="15.75" customHeight="1" x14ac:dyDescent="0.2">
      <c r="A956" s="140"/>
      <c r="B956" s="140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  <c r="W956" s="140"/>
      <c r="X956" s="140"/>
      <c r="Y956" s="140"/>
      <c r="Z956" s="140"/>
    </row>
    <row r="957" spans="1:26" ht="15.75" customHeight="1" x14ac:dyDescent="0.2">
      <c r="A957" s="140"/>
      <c r="B957" s="140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</row>
    <row r="958" spans="1:26" ht="15.75" customHeight="1" x14ac:dyDescent="0.2">
      <c r="A958" s="140"/>
      <c r="B958" s="140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  <c r="W958" s="140"/>
      <c r="X958" s="140"/>
      <c r="Y958" s="140"/>
      <c r="Z958" s="140"/>
    </row>
    <row r="959" spans="1:26" ht="15.75" customHeight="1" x14ac:dyDescent="0.2">
      <c r="A959" s="140"/>
      <c r="B959" s="140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</row>
    <row r="960" spans="1:26" ht="15.75" customHeight="1" x14ac:dyDescent="0.2">
      <c r="A960" s="140"/>
      <c r="B960" s="140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  <c r="W960" s="140"/>
      <c r="X960" s="140"/>
      <c r="Y960" s="140"/>
      <c r="Z960" s="140"/>
    </row>
    <row r="961" spans="1:26" ht="15.75" customHeight="1" x14ac:dyDescent="0.2">
      <c r="A961" s="140"/>
      <c r="B961" s="140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</row>
    <row r="962" spans="1:26" ht="15.75" customHeight="1" x14ac:dyDescent="0.2">
      <c r="A962" s="140"/>
      <c r="B962" s="140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  <c r="W962" s="140"/>
      <c r="X962" s="140"/>
      <c r="Y962" s="140"/>
      <c r="Z962" s="140"/>
    </row>
    <row r="963" spans="1:26" ht="15.75" customHeight="1" x14ac:dyDescent="0.2">
      <c r="A963" s="140"/>
      <c r="B963" s="140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</row>
    <row r="964" spans="1:26" ht="15.75" customHeight="1" x14ac:dyDescent="0.2">
      <c r="A964" s="140"/>
      <c r="B964" s="140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  <c r="W964" s="140"/>
      <c r="X964" s="140"/>
      <c r="Y964" s="140"/>
      <c r="Z964" s="140"/>
    </row>
    <row r="965" spans="1:26" ht="15.75" customHeight="1" x14ac:dyDescent="0.2">
      <c r="A965" s="140"/>
      <c r="B965" s="140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</row>
    <row r="966" spans="1:26" ht="15.75" customHeight="1" x14ac:dyDescent="0.2">
      <c r="A966" s="140"/>
      <c r="B966" s="140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  <c r="W966" s="140"/>
      <c r="X966" s="140"/>
      <c r="Y966" s="140"/>
      <c r="Z966" s="140"/>
    </row>
    <row r="967" spans="1:26" ht="15.75" customHeight="1" x14ac:dyDescent="0.2">
      <c r="A967" s="140"/>
      <c r="B967" s="140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</row>
    <row r="968" spans="1:26" ht="15.75" customHeight="1" x14ac:dyDescent="0.2">
      <c r="A968" s="140"/>
      <c r="B968" s="140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  <c r="W968" s="140"/>
      <c r="X968" s="140"/>
      <c r="Y968" s="140"/>
      <c r="Z968" s="140"/>
    </row>
    <row r="969" spans="1:26" ht="15.75" customHeight="1" x14ac:dyDescent="0.2">
      <c r="A969" s="140"/>
      <c r="B969" s="140"/>
      <c r="C969" s="140"/>
      <c r="D969" s="140"/>
      <c r="E969" s="140"/>
      <c r="F969" s="140"/>
      <c r="G969" s="140"/>
      <c r="H969" s="14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</row>
    <row r="970" spans="1:26" ht="15.75" customHeight="1" x14ac:dyDescent="0.2">
      <c r="A970" s="140"/>
      <c r="B970" s="140"/>
      <c r="C970" s="140"/>
      <c r="D970" s="140"/>
      <c r="E970" s="140"/>
      <c r="F970" s="140"/>
      <c r="G970" s="140"/>
      <c r="H970" s="140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  <c r="W970" s="140"/>
      <c r="X970" s="140"/>
      <c r="Y970" s="140"/>
      <c r="Z970" s="140"/>
    </row>
    <row r="971" spans="1:26" ht="15.75" customHeight="1" x14ac:dyDescent="0.2">
      <c r="A971" s="140"/>
      <c r="B971" s="140"/>
      <c r="C971" s="140"/>
      <c r="D971" s="140"/>
      <c r="E971" s="140"/>
      <c r="F971" s="140"/>
      <c r="G971" s="140"/>
      <c r="H971" s="140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</row>
    <row r="972" spans="1:26" ht="15.75" customHeight="1" x14ac:dyDescent="0.2">
      <c r="A972" s="140"/>
      <c r="B972" s="140"/>
      <c r="C972" s="140"/>
      <c r="D972" s="140"/>
      <c r="E972" s="140"/>
      <c r="F972" s="140"/>
      <c r="G972" s="140"/>
      <c r="H972" s="140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  <c r="W972" s="140"/>
      <c r="X972" s="140"/>
      <c r="Y972" s="140"/>
      <c r="Z972" s="140"/>
    </row>
    <row r="973" spans="1:26" ht="15.75" customHeight="1" x14ac:dyDescent="0.2">
      <c r="A973" s="140"/>
      <c r="B973" s="140"/>
      <c r="C973" s="140"/>
      <c r="D973" s="140"/>
      <c r="E973" s="140"/>
      <c r="F973" s="140"/>
      <c r="G973" s="140"/>
      <c r="H973" s="140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</row>
    <row r="974" spans="1:26" ht="15.75" customHeight="1" x14ac:dyDescent="0.2">
      <c r="A974" s="140"/>
      <c r="B974" s="140"/>
      <c r="C974" s="140"/>
      <c r="D974" s="140"/>
      <c r="E974" s="140"/>
      <c r="F974" s="140"/>
      <c r="G974" s="140"/>
      <c r="H974" s="140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  <c r="W974" s="140"/>
      <c r="X974" s="140"/>
      <c r="Y974" s="140"/>
      <c r="Z974" s="140"/>
    </row>
    <row r="975" spans="1:26" ht="15.75" customHeight="1" x14ac:dyDescent="0.2">
      <c r="A975" s="140"/>
      <c r="B975" s="140"/>
      <c r="C975" s="140"/>
      <c r="D975" s="140"/>
      <c r="E975" s="140"/>
      <c r="F975" s="140"/>
      <c r="G975" s="140"/>
      <c r="H975" s="140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</row>
    <row r="976" spans="1:26" ht="15.75" customHeight="1" x14ac:dyDescent="0.2">
      <c r="A976" s="140"/>
      <c r="B976" s="140"/>
      <c r="C976" s="140"/>
      <c r="D976" s="140"/>
      <c r="E976" s="140"/>
      <c r="F976" s="140"/>
      <c r="G976" s="140"/>
      <c r="H976" s="140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  <c r="W976" s="140"/>
      <c r="X976" s="140"/>
      <c r="Y976" s="140"/>
      <c r="Z976" s="140"/>
    </row>
    <row r="977" spans="1:26" ht="15.75" customHeight="1" x14ac:dyDescent="0.2">
      <c r="A977" s="140"/>
      <c r="B977" s="140"/>
      <c r="C977" s="140"/>
      <c r="D977" s="140"/>
      <c r="E977" s="140"/>
      <c r="F977" s="140"/>
      <c r="G977" s="140"/>
      <c r="H977" s="140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</row>
    <row r="978" spans="1:26" ht="15.75" customHeight="1" x14ac:dyDescent="0.2">
      <c r="A978" s="140"/>
      <c r="B978" s="140"/>
      <c r="C978" s="140"/>
      <c r="D978" s="140"/>
      <c r="E978" s="140"/>
      <c r="F978" s="140"/>
      <c r="G978" s="140"/>
      <c r="H978" s="140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  <c r="W978" s="140"/>
      <c r="X978" s="140"/>
      <c r="Y978" s="140"/>
      <c r="Z978" s="140"/>
    </row>
    <row r="979" spans="1:26" ht="15.75" customHeight="1" x14ac:dyDescent="0.2">
      <c r="A979" s="140"/>
      <c r="B979" s="140"/>
      <c r="C979" s="140"/>
      <c r="D979" s="140"/>
      <c r="E979" s="140"/>
      <c r="F979" s="140"/>
      <c r="G979" s="140"/>
      <c r="H979" s="140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</row>
    <row r="980" spans="1:26" ht="15.75" customHeight="1" x14ac:dyDescent="0.2">
      <c r="A980" s="140"/>
      <c r="B980" s="140"/>
      <c r="C980" s="140"/>
      <c r="D980" s="140"/>
      <c r="E980" s="140"/>
      <c r="F980" s="140"/>
      <c r="G980" s="140"/>
      <c r="H980" s="140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  <c r="W980" s="140"/>
      <c r="X980" s="140"/>
      <c r="Y980" s="140"/>
      <c r="Z980" s="140"/>
    </row>
    <row r="981" spans="1:26" ht="15.75" customHeight="1" x14ac:dyDescent="0.2">
      <c r="A981" s="140"/>
      <c r="B981" s="140"/>
      <c r="C981" s="140"/>
      <c r="D981" s="140"/>
      <c r="E981" s="140"/>
      <c r="F981" s="140"/>
      <c r="G981" s="140"/>
      <c r="H981" s="140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</row>
    <row r="982" spans="1:26" ht="15.75" customHeight="1" x14ac:dyDescent="0.2">
      <c r="A982" s="140"/>
      <c r="B982" s="140"/>
      <c r="C982" s="140"/>
      <c r="D982" s="140"/>
      <c r="E982" s="140"/>
      <c r="F982" s="140"/>
      <c r="G982" s="140"/>
      <c r="H982" s="140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  <c r="W982" s="140"/>
      <c r="X982" s="140"/>
      <c r="Y982" s="140"/>
      <c r="Z982" s="140"/>
    </row>
    <row r="983" spans="1:26" ht="15.75" customHeight="1" x14ac:dyDescent="0.2">
      <c r="A983" s="140"/>
      <c r="B983" s="140"/>
      <c r="C983" s="140"/>
      <c r="D983" s="140"/>
      <c r="E983" s="140"/>
      <c r="F983" s="140"/>
      <c r="G983" s="140"/>
      <c r="H983" s="140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</row>
    <row r="984" spans="1:26" ht="15.75" customHeight="1" x14ac:dyDescent="0.2">
      <c r="A984" s="140"/>
      <c r="B984" s="140"/>
      <c r="C984" s="140"/>
      <c r="D984" s="140"/>
      <c r="E984" s="140"/>
      <c r="F984" s="140"/>
      <c r="G984" s="140"/>
      <c r="H984" s="140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  <c r="W984" s="140"/>
      <c r="X984" s="140"/>
      <c r="Y984" s="140"/>
      <c r="Z984" s="140"/>
    </row>
    <row r="985" spans="1:26" ht="15.75" customHeight="1" x14ac:dyDescent="0.2">
      <c r="A985" s="140"/>
      <c r="B985" s="140"/>
      <c r="C985" s="140"/>
      <c r="D985" s="140"/>
      <c r="E985" s="140"/>
      <c r="F985" s="140"/>
      <c r="G985" s="140"/>
      <c r="H985" s="140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</row>
    <row r="986" spans="1:26" ht="15.75" customHeight="1" x14ac:dyDescent="0.2">
      <c r="A986" s="140"/>
      <c r="B986" s="140"/>
      <c r="C986" s="140"/>
      <c r="D986" s="140"/>
      <c r="E986" s="140"/>
      <c r="F986" s="140"/>
      <c r="G986" s="140"/>
      <c r="H986" s="140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  <c r="W986" s="140"/>
      <c r="X986" s="140"/>
      <c r="Y986" s="140"/>
      <c r="Z986" s="140"/>
    </row>
    <row r="987" spans="1:26" ht="15.75" customHeight="1" x14ac:dyDescent="0.2">
      <c r="A987" s="140"/>
      <c r="B987" s="140"/>
      <c r="C987" s="140"/>
      <c r="D987" s="140"/>
      <c r="E987" s="140"/>
      <c r="F987" s="140"/>
      <c r="G987" s="140"/>
      <c r="H987" s="140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</row>
    <row r="988" spans="1:26" ht="15.75" customHeight="1" x14ac:dyDescent="0.2">
      <c r="A988" s="140"/>
      <c r="B988" s="140"/>
      <c r="C988" s="140"/>
      <c r="D988" s="140"/>
      <c r="E988" s="140"/>
      <c r="F988" s="140"/>
      <c r="G988" s="140"/>
      <c r="H988" s="140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  <c r="W988" s="140"/>
      <c r="X988" s="140"/>
      <c r="Y988" s="140"/>
      <c r="Z988" s="140"/>
    </row>
    <row r="989" spans="1:26" ht="15.75" customHeight="1" x14ac:dyDescent="0.2">
      <c r="A989" s="140"/>
      <c r="B989" s="140"/>
      <c r="C989" s="140"/>
      <c r="D989" s="140"/>
      <c r="E989" s="140"/>
      <c r="F989" s="140"/>
      <c r="G989" s="140"/>
      <c r="H989" s="140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</row>
    <row r="990" spans="1:26" ht="15.75" customHeight="1" x14ac:dyDescent="0.2">
      <c r="A990" s="140"/>
      <c r="B990" s="140"/>
      <c r="C990" s="140"/>
      <c r="D990" s="140"/>
      <c r="E990" s="140"/>
      <c r="F990" s="140"/>
      <c r="G990" s="140"/>
      <c r="H990" s="140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  <c r="W990" s="140"/>
      <c r="X990" s="140"/>
      <c r="Y990" s="140"/>
      <c r="Z990" s="140"/>
    </row>
    <row r="991" spans="1:26" ht="15.75" customHeight="1" x14ac:dyDescent="0.2">
      <c r="A991" s="140"/>
      <c r="B991" s="140"/>
      <c r="C991" s="140"/>
      <c r="D991" s="140"/>
      <c r="E991" s="140"/>
      <c r="F991" s="140"/>
      <c r="G991" s="140"/>
      <c r="H991" s="140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</row>
    <row r="992" spans="1:26" ht="15.75" customHeight="1" x14ac:dyDescent="0.2">
      <c r="A992" s="140"/>
      <c r="B992" s="140"/>
      <c r="C992" s="140"/>
      <c r="D992" s="140"/>
      <c r="E992" s="140"/>
      <c r="F992" s="140"/>
      <c r="G992" s="140"/>
      <c r="H992" s="140"/>
      <c r="I992" s="140"/>
      <c r="J992" s="140"/>
      <c r="K992" s="140"/>
      <c r="L992" s="140"/>
      <c r="M992" s="140"/>
      <c r="N992" s="140"/>
      <c r="O992" s="140"/>
      <c r="P992" s="140"/>
      <c r="Q992" s="140"/>
      <c r="R992" s="140"/>
      <c r="S992" s="140"/>
      <c r="T992" s="140"/>
      <c r="U992" s="140"/>
      <c r="V992" s="140"/>
      <c r="W992" s="140"/>
      <c r="X992" s="140"/>
      <c r="Y992" s="140"/>
      <c r="Z992" s="140"/>
    </row>
    <row r="993" spans="1:26" ht="15.75" customHeight="1" x14ac:dyDescent="0.2">
      <c r="A993" s="140"/>
      <c r="B993" s="140"/>
      <c r="C993" s="140"/>
      <c r="D993" s="140"/>
      <c r="E993" s="140"/>
      <c r="F993" s="140"/>
      <c r="G993" s="140"/>
      <c r="H993" s="140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</row>
    <row r="994" spans="1:26" ht="15.75" customHeight="1" x14ac:dyDescent="0.2">
      <c r="A994" s="140"/>
      <c r="B994" s="140"/>
      <c r="C994" s="140"/>
      <c r="D994" s="140"/>
      <c r="E994" s="140"/>
      <c r="F994" s="140"/>
      <c r="G994" s="140"/>
      <c r="H994" s="140"/>
      <c r="I994" s="140"/>
      <c r="J994" s="140"/>
      <c r="K994" s="140"/>
      <c r="L994" s="140"/>
      <c r="M994" s="140"/>
      <c r="N994" s="140"/>
      <c r="O994" s="140"/>
      <c r="P994" s="140"/>
      <c r="Q994" s="140"/>
      <c r="R994" s="140"/>
      <c r="S994" s="140"/>
      <c r="T994" s="140"/>
      <c r="U994" s="140"/>
      <c r="V994" s="140"/>
      <c r="W994" s="140"/>
      <c r="X994" s="140"/>
      <c r="Y994" s="140"/>
      <c r="Z994" s="140"/>
    </row>
    <row r="995" spans="1:26" ht="15.75" customHeight="1" x14ac:dyDescent="0.2">
      <c r="A995" s="140"/>
      <c r="B995" s="140"/>
      <c r="C995" s="140"/>
      <c r="D995" s="140"/>
      <c r="E995" s="140"/>
      <c r="F995" s="140"/>
      <c r="G995" s="140"/>
      <c r="H995" s="140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</row>
    <row r="996" spans="1:26" ht="15.75" customHeight="1" x14ac:dyDescent="0.2">
      <c r="A996" s="140"/>
      <c r="B996" s="140"/>
      <c r="C996" s="140"/>
      <c r="D996" s="140"/>
      <c r="E996" s="140"/>
      <c r="F996" s="140"/>
      <c r="G996" s="140"/>
      <c r="H996" s="140"/>
      <c r="I996" s="140"/>
      <c r="J996" s="140"/>
      <c r="K996" s="140"/>
      <c r="L996" s="140"/>
      <c r="M996" s="140"/>
      <c r="N996" s="140"/>
      <c r="O996" s="140"/>
      <c r="P996" s="140"/>
      <c r="Q996" s="140"/>
      <c r="R996" s="140"/>
      <c r="S996" s="140"/>
      <c r="T996" s="140"/>
      <c r="U996" s="140"/>
      <c r="V996" s="140"/>
      <c r="W996" s="140"/>
      <c r="X996" s="140"/>
      <c r="Y996" s="140"/>
      <c r="Z996" s="140"/>
    </row>
    <row r="997" spans="1:26" ht="15.75" customHeight="1" x14ac:dyDescent="0.2">
      <c r="A997" s="140"/>
      <c r="B997" s="140"/>
      <c r="C997" s="140"/>
      <c r="D997" s="140"/>
      <c r="E997" s="140"/>
      <c r="F997" s="140"/>
      <c r="G997" s="140"/>
      <c r="H997" s="140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</row>
    <row r="998" spans="1:26" ht="15.75" customHeight="1" x14ac:dyDescent="0.2">
      <c r="A998" s="140"/>
      <c r="B998" s="140"/>
      <c r="C998" s="140"/>
      <c r="D998" s="140"/>
      <c r="E998" s="140"/>
      <c r="F998" s="140"/>
      <c r="G998" s="140"/>
      <c r="H998" s="140"/>
      <c r="I998" s="140"/>
      <c r="J998" s="140"/>
      <c r="K998" s="140"/>
      <c r="L998" s="140"/>
      <c r="M998" s="140"/>
      <c r="N998" s="140"/>
      <c r="O998" s="140"/>
      <c r="P998" s="140"/>
      <c r="Q998" s="140"/>
      <c r="R998" s="140"/>
      <c r="S998" s="140"/>
      <c r="T998" s="140"/>
      <c r="U998" s="140"/>
      <c r="V998" s="140"/>
      <c r="W998" s="140"/>
      <c r="X998" s="140"/>
      <c r="Y998" s="140"/>
      <c r="Z998" s="140"/>
    </row>
    <row r="999" spans="1:26" ht="15.75" customHeight="1" x14ac:dyDescent="0.2"/>
    <row r="1000" spans="1:26" ht="15.75" customHeight="1" x14ac:dyDescent="0.2"/>
  </sheetData>
  <mergeCells count="1">
    <mergeCell ref="A5:C5"/>
  </mergeCells>
  <pageMargins left="0.9055118110236221" right="0.51181022504032858" top="0.74803149606299213" bottom="0.74803149606299213" header="0" footer="0"/>
  <pageSetup paperSize="9" fitToHeight="0" orientation="portrait"/>
  <headerFooter>
    <oddFooter>&amp;R&amp;P 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/>
  </sheetViews>
  <sheetFormatPr defaultColWidth="12.7109375" defaultRowHeight="15" customHeight="1" x14ac:dyDescent="0.2"/>
  <cols>
    <col min="1" max="1" width="8.7109375" customWidth="1"/>
    <col min="2" max="2" width="76.140625" customWidth="1"/>
    <col min="3" max="3" width="15.85546875" customWidth="1"/>
    <col min="4" max="4" width="10.28515625" customWidth="1"/>
    <col min="5" max="19" width="9.140625" customWidth="1"/>
    <col min="20" max="22" width="12.7109375" customWidth="1"/>
  </cols>
  <sheetData>
    <row r="1" spans="1:22" ht="42" customHeight="1" x14ac:dyDescent="0.2">
      <c r="A1" s="268" t="s">
        <v>200</v>
      </c>
      <c r="B1" s="269"/>
      <c r="C1" s="26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1:22" ht="12.75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1:22" ht="12.75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ht="12.7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2" ht="12.75" customHeight="1" x14ac:dyDescent="0.2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</row>
    <row r="6" spans="1:22" ht="12.75" customHeight="1" x14ac:dyDescent="0.2">
      <c r="A6" s="140"/>
      <c r="B6" s="160"/>
      <c r="C6" s="16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</row>
    <row r="7" spans="1:22" ht="18.75" customHeight="1" x14ac:dyDescent="0.25">
      <c r="A7" s="161"/>
      <c r="B7" s="270" t="s">
        <v>201</v>
      </c>
      <c r="C7" s="256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</row>
    <row r="8" spans="1:22" ht="12.75" customHeight="1" x14ac:dyDescent="0.25">
      <c r="A8" s="161"/>
      <c r="B8" s="162" t="s">
        <v>202</v>
      </c>
      <c r="C8" s="16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</row>
    <row r="9" spans="1:22" ht="12.75" customHeight="1" x14ac:dyDescent="0.25">
      <c r="A9" s="161"/>
      <c r="B9" s="148" t="s">
        <v>203</v>
      </c>
      <c r="C9" s="164">
        <v>2100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</row>
    <row r="10" spans="1:22" ht="12.75" customHeight="1" x14ac:dyDescent="0.25">
      <c r="A10" s="161"/>
      <c r="B10" s="148" t="s">
        <v>204</v>
      </c>
      <c r="C10" s="164">
        <v>2031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</row>
    <row r="11" spans="1:22" ht="12.75" customHeight="1" x14ac:dyDescent="0.2">
      <c r="A11" s="161"/>
      <c r="B11" s="145" t="s">
        <v>205</v>
      </c>
      <c r="C11" s="165">
        <v>44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</row>
    <row r="12" spans="1:22" ht="12.75" customHeight="1" x14ac:dyDescent="0.2">
      <c r="A12" s="161"/>
      <c r="B12" s="145" t="s">
        <v>206</v>
      </c>
      <c r="C12" s="165">
        <v>1192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</row>
    <row r="13" spans="1:22" ht="12.75" customHeight="1" x14ac:dyDescent="0.2">
      <c r="A13" s="161"/>
      <c r="B13" s="145" t="s">
        <v>207</v>
      </c>
      <c r="C13" s="165">
        <v>372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</row>
    <row r="14" spans="1:22" ht="12.75" customHeight="1" x14ac:dyDescent="0.2">
      <c r="A14" s="161"/>
      <c r="B14" s="145" t="s">
        <v>208</v>
      </c>
      <c r="C14" s="165">
        <v>22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</row>
    <row r="15" spans="1:22" ht="12.75" customHeight="1" x14ac:dyDescent="0.2">
      <c r="A15" s="161"/>
      <c r="B15" s="145" t="s">
        <v>209</v>
      </c>
      <c r="C15" s="165">
        <v>350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</row>
    <row r="16" spans="1:22" ht="12.75" customHeight="1" x14ac:dyDescent="0.2">
      <c r="A16" s="161"/>
      <c r="B16" s="145" t="s">
        <v>210</v>
      </c>
      <c r="C16" s="165">
        <v>1</v>
      </c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</row>
    <row r="17" spans="1:22" ht="12.75" customHeight="1" x14ac:dyDescent="0.2">
      <c r="A17" s="161"/>
      <c r="B17" s="145" t="s">
        <v>211</v>
      </c>
      <c r="C17" s="165">
        <v>30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2.75" customHeight="1" x14ac:dyDescent="0.2">
      <c r="A18" s="161"/>
      <c r="B18" s="145" t="s">
        <v>212</v>
      </c>
      <c r="C18" s="165">
        <v>0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</row>
    <row r="19" spans="1:22" ht="12.75" customHeight="1" x14ac:dyDescent="0.2">
      <c r="A19" s="161"/>
      <c r="B19" s="145" t="s">
        <v>213</v>
      </c>
      <c r="C19" s="165">
        <v>0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1:22" ht="12.75" customHeight="1" x14ac:dyDescent="0.25">
      <c r="A20" s="161" t="s">
        <v>214</v>
      </c>
      <c r="B20" s="162" t="s">
        <v>215</v>
      </c>
      <c r="C20" s="16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spans="1:22" ht="12.75" customHeight="1" x14ac:dyDescent="0.2">
      <c r="A21" s="161"/>
      <c r="B21" s="145" t="s">
        <v>216</v>
      </c>
      <c r="C21" s="165">
        <v>4625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1:22" ht="12.75" customHeight="1" x14ac:dyDescent="0.2">
      <c r="A22" s="161"/>
      <c r="B22" s="145" t="s">
        <v>217</v>
      </c>
      <c r="C22" s="165">
        <v>4694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1:22" ht="12.75" customHeight="1" x14ac:dyDescent="0.2">
      <c r="A23" s="161"/>
      <c r="B23" s="145" t="s">
        <v>218</v>
      </c>
      <c r="C23" s="166">
        <f>C9-C10</f>
        <v>69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spans="1:22" ht="12.75" customHeight="1" x14ac:dyDescent="0.2">
      <c r="A24" s="161"/>
      <c r="B24" s="167"/>
      <c r="C24" s="16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</row>
    <row r="25" spans="1:22" ht="12.75" customHeight="1" x14ac:dyDescent="0.25">
      <c r="A25" s="161"/>
      <c r="B25" s="148" t="s">
        <v>219</v>
      </c>
      <c r="C25" s="168">
        <f>MEDIAN(C21,C22)</f>
        <v>4659.5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</row>
    <row r="26" spans="1:22" ht="12.75" customHeight="1" x14ac:dyDescent="0.25">
      <c r="A26" s="161"/>
      <c r="B26" s="148" t="s">
        <v>220</v>
      </c>
      <c r="C26" s="149">
        <f>C12/C25</f>
        <v>0.25582144006867691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</row>
    <row r="27" spans="1:22" ht="12.75" customHeight="1" x14ac:dyDescent="0.25">
      <c r="A27" s="161"/>
      <c r="B27" s="148" t="s">
        <v>221</v>
      </c>
      <c r="C27" s="149">
        <f>MEDIAN(C9,C10)/C25</f>
        <v>0.44328790642772831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</row>
    <row r="28" spans="1:22" ht="12.75" customHeight="1" x14ac:dyDescent="0.25">
      <c r="A28" s="161"/>
      <c r="B28" s="148" t="s">
        <v>222</v>
      </c>
      <c r="C28" s="169">
        <f>12/C27</f>
        <v>27.070442992011618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</row>
    <row r="29" spans="1:22" ht="12.75" customHeight="1" x14ac:dyDescent="0.25">
      <c r="A29" s="161"/>
      <c r="B29" s="148" t="s">
        <v>223</v>
      </c>
      <c r="C29" s="168">
        <v>360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2" ht="12.75" customHeight="1" x14ac:dyDescent="0.25">
      <c r="A30" s="161"/>
      <c r="B30" s="148" t="s">
        <v>224</v>
      </c>
      <c r="C30" s="168">
        <v>10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spans="1:22" ht="12.75" customHeight="1" x14ac:dyDescent="0.25">
      <c r="A31" s="161"/>
      <c r="B31" s="148" t="s">
        <v>225</v>
      </c>
      <c r="C31" s="168">
        <v>30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</row>
    <row r="32" spans="1:22" ht="12.75" customHeight="1" x14ac:dyDescent="0.25">
      <c r="A32" s="161"/>
      <c r="B32" s="148" t="s">
        <v>226</v>
      </c>
      <c r="C32" s="168">
        <v>30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</row>
    <row r="33" spans="1:22" ht="12.75" customHeight="1" x14ac:dyDescent="0.25">
      <c r="A33" s="161"/>
      <c r="B33" s="148" t="s">
        <v>227</v>
      </c>
      <c r="C33" s="168">
        <f>30+(3*TRUNC(1/C27))</f>
        <v>36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</row>
    <row r="34" spans="1:22" ht="12.75" customHeight="1" x14ac:dyDescent="0.25">
      <c r="A34" s="161"/>
      <c r="B34" s="148" t="s">
        <v>164</v>
      </c>
      <c r="C34" s="170">
        <v>0.08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</row>
    <row r="35" spans="1:22" ht="12.75" customHeight="1" x14ac:dyDescent="0.25">
      <c r="A35" s="161"/>
      <c r="B35" s="171" t="s">
        <v>228</v>
      </c>
      <c r="C35" s="172">
        <v>0.4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</row>
    <row r="36" spans="1:22" ht="12.7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</row>
    <row r="37" spans="1:22" ht="12.75" customHeigh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</row>
    <row r="38" spans="1:22" ht="12.75" customHeigh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</row>
    <row r="39" spans="1:22" ht="12.75" customHeight="1" x14ac:dyDescent="0.2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</row>
    <row r="40" spans="1:22" ht="12.75" customHeight="1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</row>
    <row r="41" spans="1:22" ht="12.7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</row>
    <row r="42" spans="1:22" ht="12.7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</row>
    <row r="43" spans="1:22" ht="12.75" customHeight="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</row>
    <row r="44" spans="1:22" ht="12.75" customHeight="1" x14ac:dyDescent="0.2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</row>
    <row r="45" spans="1:22" ht="12.75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</row>
    <row r="46" spans="1:22" ht="12.75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</row>
    <row r="47" spans="1:22" ht="12.7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</row>
    <row r="48" spans="1:22" ht="12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</row>
    <row r="49" spans="1:22" ht="12.7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</row>
    <row r="50" spans="1:22" ht="12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</row>
    <row r="51" spans="1:22" ht="12.7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</row>
    <row r="52" spans="1:22" ht="12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</row>
    <row r="53" spans="1:22" ht="12.7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</row>
    <row r="54" spans="1:22" ht="12.75" customHeight="1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</row>
    <row r="55" spans="1:22" ht="12.75" customHeight="1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</row>
    <row r="56" spans="1:22" ht="12.75" customHeight="1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</row>
    <row r="57" spans="1:22" ht="12.75" customHeight="1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  <row r="58" spans="1:22" ht="12.75" customHeight="1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</row>
    <row r="59" spans="1:22" ht="12.75" customHeight="1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</row>
    <row r="60" spans="1:22" ht="12.75" customHeight="1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</row>
    <row r="61" spans="1:22" ht="12.75" customHeight="1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</row>
    <row r="62" spans="1:22" ht="12.75" customHeight="1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</row>
    <row r="63" spans="1:22" ht="12.75" customHeight="1" x14ac:dyDescent="0.2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</row>
    <row r="64" spans="1:22" ht="12.75" customHeight="1" x14ac:dyDescent="0.2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</row>
    <row r="65" spans="1:22" ht="12.75" customHeight="1" x14ac:dyDescent="0.2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</row>
    <row r="66" spans="1:22" ht="12.75" customHeight="1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</row>
    <row r="67" spans="1:22" ht="12.75" customHeight="1" x14ac:dyDescent="0.2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</row>
    <row r="68" spans="1:22" ht="12.75" customHeight="1" x14ac:dyDescent="0.2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</row>
    <row r="69" spans="1:22" ht="12.75" customHeight="1" x14ac:dyDescent="0.2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</row>
    <row r="70" spans="1:22" ht="12.75" customHeight="1" x14ac:dyDescent="0.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</row>
    <row r="71" spans="1:22" ht="12.75" customHeight="1" x14ac:dyDescent="0.2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</row>
    <row r="72" spans="1:22" ht="12.75" customHeight="1" x14ac:dyDescent="0.2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</row>
    <row r="73" spans="1:22" ht="12.75" customHeight="1" x14ac:dyDescent="0.2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</row>
    <row r="74" spans="1:22" ht="12.75" customHeight="1" x14ac:dyDescent="0.2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</row>
    <row r="75" spans="1:22" ht="12.75" customHeight="1" x14ac:dyDescent="0.2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</row>
    <row r="76" spans="1:22" ht="12.75" customHeight="1" x14ac:dyDescent="0.2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</row>
    <row r="77" spans="1:22" ht="12.75" customHeight="1" x14ac:dyDescent="0.2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</row>
    <row r="78" spans="1:22" ht="12.75" customHeight="1" x14ac:dyDescent="0.2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</row>
    <row r="79" spans="1:22" ht="12.75" customHeight="1" x14ac:dyDescent="0.2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</row>
    <row r="80" spans="1:22" ht="12.75" customHeight="1" x14ac:dyDescent="0.2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</row>
    <row r="81" spans="1:22" ht="12.75" customHeight="1" x14ac:dyDescent="0.2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</row>
    <row r="82" spans="1:22" ht="12.75" customHeight="1" x14ac:dyDescent="0.2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</row>
    <row r="83" spans="1:22" ht="12.75" customHeight="1" x14ac:dyDescent="0.2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</row>
    <row r="84" spans="1:22" ht="12.75" customHeight="1" x14ac:dyDescent="0.2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</row>
    <row r="85" spans="1:22" ht="12.75" customHeight="1" x14ac:dyDescent="0.2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</row>
    <row r="86" spans="1:22" ht="12.75" customHeight="1" x14ac:dyDescent="0.2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</row>
    <row r="87" spans="1:22" ht="12.75" customHeight="1" x14ac:dyDescent="0.2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</row>
    <row r="88" spans="1:22" ht="12.75" customHeight="1" x14ac:dyDescent="0.2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</row>
    <row r="89" spans="1:22" ht="12.75" customHeight="1" x14ac:dyDescent="0.2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</row>
    <row r="90" spans="1:22" ht="12.75" customHeight="1" x14ac:dyDescent="0.2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</row>
    <row r="91" spans="1:22" ht="12.75" customHeight="1" x14ac:dyDescent="0.2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</row>
    <row r="92" spans="1:22" ht="12.75" customHeight="1" x14ac:dyDescent="0.2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</row>
    <row r="93" spans="1:22" ht="12.75" customHeight="1" x14ac:dyDescent="0.2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</row>
    <row r="94" spans="1:22" ht="12.75" customHeight="1" x14ac:dyDescent="0.2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</row>
    <row r="95" spans="1:22" ht="12.75" customHeight="1" x14ac:dyDescent="0.2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</row>
    <row r="96" spans="1:22" ht="12.75" customHeight="1" x14ac:dyDescent="0.2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</row>
    <row r="97" spans="1:22" ht="12.75" customHeight="1" x14ac:dyDescent="0.2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</row>
    <row r="98" spans="1:22" ht="12.75" customHeight="1" x14ac:dyDescent="0.2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</row>
    <row r="99" spans="1:22" ht="12.75" customHeight="1" x14ac:dyDescent="0.2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</row>
    <row r="100" spans="1:22" ht="12.75" customHeigh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</row>
    <row r="101" spans="1:22" ht="12.75" customHeigh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</row>
    <row r="102" spans="1:22" ht="12.75" customHeigh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</row>
    <row r="103" spans="1:22" ht="12.75" customHeigh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</row>
    <row r="104" spans="1:22" ht="12.75" customHeigh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</row>
    <row r="105" spans="1:22" ht="12.75" customHeigh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</row>
    <row r="106" spans="1:22" ht="12.75" customHeigh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</row>
    <row r="107" spans="1:22" ht="12.75" customHeigh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</row>
    <row r="108" spans="1:22" ht="12.75" customHeigh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</row>
    <row r="109" spans="1:22" ht="12.75" customHeigh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</row>
    <row r="110" spans="1:22" ht="12.75" customHeigh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</row>
    <row r="111" spans="1:22" ht="12.75" customHeigh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</row>
    <row r="112" spans="1:22" ht="12.75" customHeigh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</row>
    <row r="113" spans="1:22" ht="12.75" customHeigh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</row>
    <row r="114" spans="1:22" ht="12.75" customHeigh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</row>
    <row r="115" spans="1:22" ht="12.75" customHeigh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</row>
    <row r="116" spans="1:22" ht="12.75" customHeigh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</row>
    <row r="117" spans="1:22" ht="12.75" customHeigh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</row>
    <row r="118" spans="1:22" ht="12.75" customHeigh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</row>
    <row r="119" spans="1:22" ht="12.75" customHeigh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</row>
    <row r="120" spans="1:22" ht="12.75" customHeigh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</row>
    <row r="121" spans="1:22" ht="12.75" customHeigh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</row>
    <row r="122" spans="1:22" ht="12.75" customHeigh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</row>
    <row r="123" spans="1:22" ht="12.75" customHeigh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</row>
    <row r="124" spans="1:22" ht="12.75" customHeigh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</row>
    <row r="125" spans="1:22" ht="12.75" customHeigh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</row>
    <row r="126" spans="1:22" ht="12.75" customHeigh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</row>
    <row r="127" spans="1:22" ht="12.75" customHeigh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</row>
    <row r="128" spans="1:22" ht="12.75" customHeigh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</row>
    <row r="129" spans="1:22" ht="12.75" customHeigh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</row>
    <row r="130" spans="1:22" ht="12.75" customHeigh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</row>
    <row r="131" spans="1:22" ht="12.75" customHeigh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</row>
    <row r="132" spans="1:22" ht="12.75" customHeigh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</row>
    <row r="133" spans="1:22" ht="12.75" customHeigh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</row>
    <row r="134" spans="1:22" ht="12.75" customHeigh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</row>
    <row r="135" spans="1:22" ht="12.75" customHeigh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</row>
    <row r="136" spans="1:22" ht="12.75" customHeigh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</row>
    <row r="137" spans="1:22" ht="12.75" customHeigh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</row>
    <row r="138" spans="1:22" ht="12.75" customHeigh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</row>
    <row r="139" spans="1:22" ht="12.75" customHeigh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</row>
    <row r="140" spans="1:22" ht="12.75" customHeigh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</row>
    <row r="141" spans="1:22" ht="12.75" customHeigh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</row>
    <row r="142" spans="1:22" ht="12.75" customHeigh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</row>
    <row r="143" spans="1:22" ht="12.75" customHeigh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</row>
    <row r="144" spans="1:22" ht="12.75" customHeigh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</row>
    <row r="145" spans="1:22" ht="12.75" customHeigh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</row>
    <row r="146" spans="1:22" ht="12.75" customHeigh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</row>
    <row r="147" spans="1:22" ht="12.75" customHeigh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</row>
    <row r="148" spans="1:22" ht="12.75" customHeigh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</row>
    <row r="149" spans="1:22" ht="12.75" customHeigh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</row>
    <row r="150" spans="1:22" ht="12.75" customHeigh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</row>
    <row r="151" spans="1:22" ht="12.75" customHeigh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</row>
    <row r="152" spans="1:22" ht="12.75" customHeigh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</row>
    <row r="153" spans="1:22" ht="12.75" customHeigh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</row>
    <row r="154" spans="1:22" ht="12.75" customHeigh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</row>
    <row r="155" spans="1:22" ht="12.75" customHeigh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</row>
    <row r="156" spans="1:22" ht="12.75" customHeigh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</row>
    <row r="157" spans="1:22" ht="12.75" customHeigh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</row>
    <row r="158" spans="1:22" ht="12.75" customHeigh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</row>
    <row r="159" spans="1:22" ht="12.75" customHeigh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</row>
    <row r="160" spans="1:22" ht="12.75" customHeigh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</row>
    <row r="161" spans="1:22" ht="12.75" customHeigh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</row>
    <row r="162" spans="1:22" ht="12.75" customHeigh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</row>
    <row r="163" spans="1:22" ht="12.75" customHeigh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</row>
    <row r="164" spans="1:22" ht="12.75" customHeigh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</row>
    <row r="165" spans="1:22" ht="12.75" customHeigh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</row>
    <row r="166" spans="1:22" ht="12.75" customHeigh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</row>
    <row r="167" spans="1:22" ht="12.75" customHeigh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</row>
    <row r="168" spans="1:22" ht="12.75" customHeigh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</row>
    <row r="169" spans="1:22" ht="12.75" customHeigh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</row>
    <row r="170" spans="1:22" ht="12.75" customHeigh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</row>
    <row r="171" spans="1:22" ht="12.75" customHeigh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</row>
    <row r="172" spans="1:22" ht="12.75" customHeigh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</row>
    <row r="173" spans="1:22" ht="12.75" customHeigh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</row>
    <row r="174" spans="1:22" ht="12.75" customHeigh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</row>
    <row r="175" spans="1:22" ht="12.75" customHeigh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</row>
    <row r="176" spans="1:22" ht="12.75" customHeigh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</row>
    <row r="177" spans="1:22" ht="12.75" customHeigh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</row>
    <row r="178" spans="1:22" ht="12.75" customHeigh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</row>
    <row r="179" spans="1:22" ht="12.75" customHeigh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</row>
    <row r="180" spans="1:22" ht="12.75" customHeigh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</row>
    <row r="181" spans="1:22" ht="12.75" customHeigh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</row>
    <row r="182" spans="1:22" ht="12.75" customHeigh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</row>
    <row r="183" spans="1:22" ht="12.75" customHeigh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</row>
    <row r="184" spans="1:22" ht="12.75" customHeigh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</row>
    <row r="185" spans="1:22" ht="12.75" customHeigh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</row>
    <row r="186" spans="1:22" ht="12.75" customHeigh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</row>
    <row r="187" spans="1:22" ht="12.75" customHeigh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</row>
    <row r="188" spans="1:22" ht="12.75" customHeigh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</row>
    <row r="189" spans="1:22" ht="12.75" customHeigh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</row>
    <row r="190" spans="1:22" ht="12.75" customHeigh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</row>
    <row r="191" spans="1:22" ht="12.75" customHeigh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</row>
    <row r="192" spans="1:22" ht="12.75" customHeigh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</row>
    <row r="193" spans="1:22" ht="12.75" customHeigh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</row>
    <row r="194" spans="1:22" ht="12.75" customHeigh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</row>
    <row r="195" spans="1:22" ht="12.75" customHeigh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</row>
    <row r="196" spans="1:22" ht="12.75" customHeigh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</row>
    <row r="197" spans="1:22" ht="12.75" customHeigh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</row>
    <row r="198" spans="1:22" ht="12.75" customHeigh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</row>
    <row r="199" spans="1:22" ht="12.75" customHeigh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</row>
    <row r="200" spans="1:22" ht="12.75" customHeigh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</row>
    <row r="201" spans="1:22" ht="12.75" customHeigh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</row>
    <row r="202" spans="1:22" ht="12.75" customHeigh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</row>
    <row r="203" spans="1:22" ht="12.75" customHeigh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</row>
    <row r="204" spans="1:22" ht="12.75" customHeigh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</row>
    <row r="205" spans="1:22" ht="12.75" customHeigh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</row>
    <row r="206" spans="1:22" ht="12.75" customHeigh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</row>
    <row r="207" spans="1:22" ht="12.75" customHeigh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</row>
    <row r="208" spans="1:22" ht="12.75" customHeigh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</row>
    <row r="209" spans="1:22" ht="12.75" customHeigh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</row>
    <row r="210" spans="1:22" ht="12.75" customHeigh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</row>
    <row r="211" spans="1:22" ht="12.75" customHeigh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</row>
    <row r="212" spans="1:22" ht="12.75" customHeigh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</row>
    <row r="213" spans="1:22" ht="12.75" customHeigh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</row>
    <row r="214" spans="1:22" ht="12.75" customHeigh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</row>
    <row r="215" spans="1:22" ht="12.75" customHeigh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</row>
    <row r="216" spans="1:22" ht="12.75" customHeigh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</row>
    <row r="217" spans="1:22" ht="12.75" customHeigh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</row>
    <row r="218" spans="1:22" ht="12.75" customHeigh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</row>
    <row r="219" spans="1:22" ht="12.75" customHeigh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</row>
    <row r="220" spans="1:22" ht="12.75" customHeigh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</row>
    <row r="221" spans="1:22" ht="12.75" customHeigh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</row>
    <row r="222" spans="1:22" ht="12.75" customHeigh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</row>
    <row r="223" spans="1:22" ht="12.75" customHeigh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</row>
    <row r="224" spans="1:22" ht="12.75" customHeigh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</row>
    <row r="225" spans="1:22" ht="12.75" customHeigh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</row>
    <row r="226" spans="1:22" ht="12.75" customHeigh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</row>
    <row r="227" spans="1:22" ht="12.75" customHeigh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</row>
    <row r="228" spans="1:22" ht="12.75" customHeigh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</row>
    <row r="229" spans="1:22" ht="12.75" customHeigh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</row>
    <row r="230" spans="1:22" ht="12.75" customHeigh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</row>
    <row r="231" spans="1:22" ht="12.75" customHeigh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</row>
    <row r="232" spans="1:22" ht="12.75" customHeigh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</row>
    <row r="233" spans="1:22" ht="12.75" customHeigh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</row>
    <row r="234" spans="1:22" ht="12.75" customHeigh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</row>
    <row r="235" spans="1:22" ht="12.75" customHeigh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</row>
    <row r="236" spans="1:22" ht="12.75" customHeigh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</row>
    <row r="237" spans="1:22" ht="12.75" customHeigh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</row>
    <row r="238" spans="1:22" ht="12.75" customHeigh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</row>
    <row r="239" spans="1:22" ht="12.75" customHeigh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</row>
    <row r="240" spans="1:22" ht="12.75" customHeigh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</row>
    <row r="241" spans="1:22" ht="12.75" customHeigh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</row>
    <row r="242" spans="1:22" ht="12.75" customHeigh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</row>
    <row r="243" spans="1:22" ht="12.75" customHeigh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</row>
    <row r="244" spans="1:22" ht="12.75" customHeigh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</row>
    <row r="245" spans="1:22" ht="12.75" customHeigh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</row>
    <row r="246" spans="1:22" ht="12.75" customHeigh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</row>
    <row r="247" spans="1:22" ht="12.75" customHeigh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</row>
    <row r="248" spans="1:22" ht="12.75" customHeigh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</row>
    <row r="249" spans="1:22" ht="12.75" customHeigh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</row>
    <row r="250" spans="1:22" ht="12.75" customHeigh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</row>
    <row r="251" spans="1:22" ht="12.75" customHeigh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</row>
    <row r="252" spans="1:22" ht="12.75" customHeigh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</row>
    <row r="253" spans="1:22" ht="12.75" customHeigh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</row>
    <row r="254" spans="1:22" ht="12.75" customHeigh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</row>
    <row r="255" spans="1:22" ht="12.75" customHeigh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</row>
    <row r="256" spans="1:22" ht="12.75" customHeigh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</row>
    <row r="257" spans="1:22" ht="12.75" customHeigh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</row>
    <row r="258" spans="1:22" ht="12.75" customHeigh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</row>
    <row r="259" spans="1:22" ht="12.75" customHeigh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</row>
    <row r="260" spans="1:22" ht="12.75" customHeigh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</row>
    <row r="261" spans="1:22" ht="12.75" customHeigh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</row>
    <row r="262" spans="1:22" ht="12.75" customHeigh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</row>
    <row r="263" spans="1:22" ht="12.75" customHeigh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</row>
    <row r="264" spans="1:22" ht="12.75" customHeigh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</row>
    <row r="265" spans="1:22" ht="12.75" customHeigh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</row>
    <row r="266" spans="1:22" ht="12.75" customHeigh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</row>
    <row r="267" spans="1:22" ht="12.75" customHeigh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</row>
    <row r="268" spans="1:22" ht="12.75" customHeigh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</row>
    <row r="269" spans="1:22" ht="12.75" customHeigh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</row>
    <row r="270" spans="1:22" ht="12.75" customHeigh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</row>
    <row r="271" spans="1:22" ht="12.75" customHeigh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</row>
    <row r="272" spans="1:22" ht="12.75" customHeigh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</row>
    <row r="273" spans="1:22" ht="12.75" customHeigh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</row>
    <row r="274" spans="1:22" ht="12.75" customHeigh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</row>
    <row r="275" spans="1:22" ht="12.75" customHeigh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</row>
    <row r="276" spans="1:22" ht="12.75" customHeigh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</row>
    <row r="277" spans="1:22" ht="12.75" customHeigh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</row>
    <row r="278" spans="1:22" ht="12.75" customHeigh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</row>
    <row r="279" spans="1:22" ht="12.75" customHeight="1" x14ac:dyDescent="0.2">
      <c r="A279" s="140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</row>
    <row r="280" spans="1:22" ht="12.75" customHeight="1" x14ac:dyDescent="0.2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</row>
    <row r="281" spans="1:22" ht="12.75" customHeight="1" x14ac:dyDescent="0.2">
      <c r="A281" s="140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</row>
    <row r="282" spans="1:22" ht="12.75" customHeight="1" x14ac:dyDescent="0.2">
      <c r="A282" s="140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</row>
    <row r="283" spans="1:22" ht="12.75" customHeight="1" x14ac:dyDescent="0.2">
      <c r="A283" s="140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</row>
    <row r="284" spans="1:22" ht="12.75" customHeight="1" x14ac:dyDescent="0.2">
      <c r="A284" s="140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</row>
    <row r="285" spans="1:22" ht="12.75" customHeight="1" x14ac:dyDescent="0.2">
      <c r="A285" s="140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</row>
    <row r="286" spans="1:22" ht="12.75" customHeight="1" x14ac:dyDescent="0.2">
      <c r="A286" s="140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</row>
    <row r="287" spans="1:22" ht="12.75" customHeight="1" x14ac:dyDescent="0.2">
      <c r="A287" s="140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</row>
    <row r="288" spans="1:22" ht="12.75" customHeight="1" x14ac:dyDescent="0.2">
      <c r="A288" s="140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</row>
    <row r="289" spans="1:22" ht="12.75" customHeight="1" x14ac:dyDescent="0.2">
      <c r="A289" s="140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</row>
    <row r="290" spans="1:22" ht="15.75" customHeight="1" x14ac:dyDescent="0.2">
      <c r="A290" s="140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</row>
    <row r="291" spans="1:22" ht="15.75" customHeight="1" x14ac:dyDescent="0.2">
      <c r="A291" s="140"/>
      <c r="B291" s="140"/>
      <c r="C291" s="140"/>
      <c r="D291" s="140"/>
      <c r="E291" s="140"/>
      <c r="F291" s="140"/>
      <c r="G291" s="140"/>
      <c r="H291" s="140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</row>
    <row r="292" spans="1:22" ht="15.75" customHeight="1" x14ac:dyDescent="0.2">
      <c r="A292" s="140"/>
      <c r="B292" s="140"/>
      <c r="C292" s="140"/>
      <c r="D292" s="140"/>
      <c r="E292" s="140"/>
      <c r="F292" s="140"/>
      <c r="G292" s="140"/>
      <c r="H292" s="140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</row>
    <row r="293" spans="1:22" ht="15.75" customHeight="1" x14ac:dyDescent="0.2">
      <c r="A293" s="140"/>
      <c r="B293" s="140"/>
      <c r="C293" s="140"/>
      <c r="D293" s="140"/>
      <c r="E293" s="140"/>
      <c r="F293" s="140"/>
      <c r="G293" s="140"/>
      <c r="H293" s="140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</row>
    <row r="294" spans="1:22" ht="15.75" customHeight="1" x14ac:dyDescent="0.2">
      <c r="A294" s="140"/>
      <c r="B294" s="140"/>
      <c r="C294" s="140"/>
      <c r="D294" s="140"/>
      <c r="E294" s="140"/>
      <c r="F294" s="140"/>
      <c r="G294" s="140"/>
      <c r="H294" s="140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</row>
    <row r="295" spans="1:22" ht="15.75" customHeight="1" x14ac:dyDescent="0.2">
      <c r="A295" s="140"/>
      <c r="B295" s="140"/>
      <c r="C295" s="140"/>
      <c r="D295" s="140"/>
      <c r="E295" s="140"/>
      <c r="F295" s="140"/>
      <c r="G295" s="140"/>
      <c r="H295" s="140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</row>
    <row r="296" spans="1:22" ht="15.75" customHeight="1" x14ac:dyDescent="0.2">
      <c r="A296" s="140"/>
      <c r="B296" s="140"/>
      <c r="C296" s="140"/>
      <c r="D296" s="140"/>
      <c r="E296" s="140"/>
      <c r="F296" s="140"/>
      <c r="G296" s="140"/>
      <c r="H296" s="140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</row>
    <row r="297" spans="1:22" ht="15.75" customHeight="1" x14ac:dyDescent="0.2">
      <c r="A297" s="140"/>
      <c r="B297" s="140"/>
      <c r="C297" s="140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</row>
    <row r="298" spans="1:22" ht="15.75" customHeight="1" x14ac:dyDescent="0.2">
      <c r="A298" s="140"/>
      <c r="B298" s="140"/>
      <c r="C298" s="140"/>
      <c r="D298" s="140"/>
      <c r="E298" s="140"/>
      <c r="F298" s="140"/>
      <c r="G298" s="140"/>
      <c r="H298" s="140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</row>
    <row r="299" spans="1:22" ht="15.75" customHeight="1" x14ac:dyDescent="0.2">
      <c r="A299" s="140"/>
      <c r="B299" s="140"/>
      <c r="C299" s="140"/>
      <c r="D299" s="140"/>
      <c r="E299" s="140"/>
      <c r="F299" s="140"/>
      <c r="G299" s="140"/>
      <c r="H299" s="140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</row>
    <row r="300" spans="1:22" ht="15.75" customHeight="1" x14ac:dyDescent="0.2">
      <c r="A300" s="140"/>
      <c r="B300" s="140"/>
      <c r="C300" s="140"/>
      <c r="D300" s="140"/>
      <c r="E300" s="140"/>
      <c r="F300" s="140"/>
      <c r="G300" s="140"/>
      <c r="H300" s="140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</row>
    <row r="301" spans="1:22" ht="15.75" customHeight="1" x14ac:dyDescent="0.2">
      <c r="A301" s="140"/>
      <c r="B301" s="140"/>
      <c r="C301" s="140"/>
      <c r="D301" s="140"/>
      <c r="E301" s="140"/>
      <c r="F301" s="140"/>
      <c r="G301" s="140"/>
      <c r="H301" s="140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</row>
    <row r="302" spans="1:22" ht="15.75" customHeight="1" x14ac:dyDescent="0.2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</row>
    <row r="303" spans="1:22" ht="15.75" customHeight="1" x14ac:dyDescent="0.2">
      <c r="A303" s="140"/>
      <c r="B303" s="140"/>
      <c r="C303" s="140"/>
      <c r="D303" s="140"/>
      <c r="E303" s="140"/>
      <c r="F303" s="140"/>
      <c r="G303" s="140"/>
      <c r="H303" s="140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</row>
    <row r="304" spans="1:22" ht="15.75" customHeight="1" x14ac:dyDescent="0.2">
      <c r="A304" s="140"/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</row>
    <row r="305" spans="1:22" ht="15.75" customHeight="1" x14ac:dyDescent="0.2">
      <c r="A305" s="140"/>
      <c r="B305" s="140"/>
      <c r="C305" s="140"/>
      <c r="D305" s="140"/>
      <c r="E305" s="140"/>
      <c r="F305" s="140"/>
      <c r="G305" s="140"/>
      <c r="H305" s="140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</row>
    <row r="306" spans="1:22" ht="15.75" customHeight="1" x14ac:dyDescent="0.2">
      <c r="A306" s="140"/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</row>
    <row r="307" spans="1:22" ht="15.75" customHeight="1" x14ac:dyDescent="0.2">
      <c r="A307" s="140"/>
      <c r="B307" s="140"/>
      <c r="C307" s="140"/>
      <c r="D307" s="140"/>
      <c r="E307" s="140"/>
      <c r="F307" s="140"/>
      <c r="G307" s="140"/>
      <c r="H307" s="140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</row>
    <row r="308" spans="1:22" ht="15.75" customHeight="1" x14ac:dyDescent="0.2">
      <c r="A308" s="140"/>
      <c r="B308" s="140"/>
      <c r="C308" s="140"/>
      <c r="D308" s="140"/>
      <c r="E308" s="140"/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</row>
    <row r="309" spans="1:22" ht="15.75" customHeight="1" x14ac:dyDescent="0.2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</row>
    <row r="310" spans="1:22" ht="15.75" customHeight="1" x14ac:dyDescent="0.2">
      <c r="A310" s="140"/>
      <c r="B310" s="140"/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</row>
    <row r="311" spans="1:22" ht="15.75" customHeight="1" x14ac:dyDescent="0.2">
      <c r="A311" s="140"/>
      <c r="B311" s="140"/>
      <c r="C311" s="140"/>
      <c r="D311" s="140"/>
      <c r="E311" s="140"/>
      <c r="F311" s="140"/>
      <c r="G311" s="140"/>
      <c r="H311" s="140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</row>
    <row r="312" spans="1:22" ht="15.75" customHeight="1" x14ac:dyDescent="0.2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</row>
    <row r="313" spans="1:22" ht="15.75" customHeight="1" x14ac:dyDescent="0.2">
      <c r="A313" s="140"/>
      <c r="B313" s="140"/>
      <c r="C313" s="140"/>
      <c r="D313" s="140"/>
      <c r="E313" s="140"/>
      <c r="F313" s="140"/>
      <c r="G313" s="140"/>
      <c r="H313" s="140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</row>
    <row r="314" spans="1:22" ht="15.75" customHeight="1" x14ac:dyDescent="0.2">
      <c r="A314" s="140"/>
      <c r="B314" s="140"/>
      <c r="C314" s="140"/>
      <c r="D314" s="140"/>
      <c r="E314" s="140"/>
      <c r="F314" s="140"/>
      <c r="G314" s="140"/>
      <c r="H314" s="140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</row>
    <row r="315" spans="1:22" ht="15.75" customHeight="1" x14ac:dyDescent="0.2">
      <c r="A315" s="140"/>
      <c r="B315" s="140"/>
      <c r="C315" s="140"/>
      <c r="D315" s="140"/>
      <c r="E315" s="140"/>
      <c r="F315" s="140"/>
      <c r="G315" s="140"/>
      <c r="H315" s="140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</row>
    <row r="316" spans="1:22" ht="15.75" customHeight="1" x14ac:dyDescent="0.2">
      <c r="A316" s="140"/>
      <c r="B316" s="140"/>
      <c r="C316" s="140"/>
      <c r="D316" s="140"/>
      <c r="E316" s="140"/>
      <c r="F316" s="140"/>
      <c r="G316" s="140"/>
      <c r="H316" s="140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</row>
    <row r="317" spans="1:22" ht="15.75" customHeight="1" x14ac:dyDescent="0.2">
      <c r="A317" s="140"/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</row>
    <row r="318" spans="1:22" ht="15.75" customHeight="1" x14ac:dyDescent="0.2">
      <c r="A318" s="140"/>
      <c r="B318" s="140"/>
      <c r="C318" s="140"/>
      <c r="D318" s="140"/>
      <c r="E318" s="140"/>
      <c r="F318" s="140"/>
      <c r="G318" s="140"/>
      <c r="H318" s="140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</row>
    <row r="319" spans="1:22" ht="15.75" customHeight="1" x14ac:dyDescent="0.2">
      <c r="A319" s="140"/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</row>
    <row r="320" spans="1:22" ht="15.75" customHeight="1" x14ac:dyDescent="0.2">
      <c r="A320" s="140"/>
      <c r="B320" s="140"/>
      <c r="C320" s="140"/>
      <c r="D320" s="140"/>
      <c r="E320" s="140"/>
      <c r="F320" s="140"/>
      <c r="G320" s="140"/>
      <c r="H320" s="140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</row>
    <row r="321" spans="1:22" ht="15.75" customHeight="1" x14ac:dyDescent="0.2">
      <c r="A321" s="140"/>
      <c r="B321" s="140"/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</row>
    <row r="322" spans="1:22" ht="15.75" customHeight="1" x14ac:dyDescent="0.2">
      <c r="A322" s="140"/>
      <c r="B322" s="140"/>
      <c r="C322" s="140"/>
      <c r="D322" s="140"/>
      <c r="E322" s="140"/>
      <c r="F322" s="140"/>
      <c r="G322" s="140"/>
      <c r="H322" s="140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</row>
    <row r="323" spans="1:22" ht="15.75" customHeight="1" x14ac:dyDescent="0.2">
      <c r="A323" s="140"/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</row>
    <row r="324" spans="1:22" ht="15.75" customHeight="1" x14ac:dyDescent="0.2">
      <c r="A324" s="140"/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</row>
    <row r="325" spans="1:22" ht="15.75" customHeight="1" x14ac:dyDescent="0.2">
      <c r="A325" s="140"/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</row>
    <row r="326" spans="1:22" ht="15.75" customHeight="1" x14ac:dyDescent="0.2">
      <c r="A326" s="140"/>
      <c r="B326" s="140"/>
      <c r="C326" s="140"/>
      <c r="D326" s="140"/>
      <c r="E326" s="140"/>
      <c r="F326" s="140"/>
      <c r="G326" s="140"/>
      <c r="H326" s="140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</row>
    <row r="327" spans="1:22" ht="15.75" customHeight="1" x14ac:dyDescent="0.2">
      <c r="A327" s="140"/>
      <c r="B327" s="140"/>
      <c r="C327" s="140"/>
      <c r="D327" s="140"/>
      <c r="E327" s="140"/>
      <c r="F327" s="140"/>
      <c r="G327" s="140"/>
      <c r="H327" s="140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</row>
    <row r="328" spans="1:22" ht="15.75" customHeight="1" x14ac:dyDescent="0.2">
      <c r="A328" s="140"/>
      <c r="B328" s="140"/>
      <c r="C328" s="140"/>
      <c r="D328" s="140"/>
      <c r="E328" s="140"/>
      <c r="F328" s="140"/>
      <c r="G328" s="140"/>
      <c r="H328" s="140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</row>
    <row r="329" spans="1:22" ht="15.75" customHeight="1" x14ac:dyDescent="0.2">
      <c r="A329" s="140"/>
      <c r="B329" s="140"/>
      <c r="C329" s="140"/>
      <c r="D329" s="140"/>
      <c r="E329" s="140"/>
      <c r="F329" s="140"/>
      <c r="G329" s="140"/>
      <c r="H329" s="14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</row>
    <row r="330" spans="1:22" ht="15.75" customHeight="1" x14ac:dyDescent="0.2">
      <c r="A330" s="140"/>
      <c r="B330" s="140"/>
      <c r="C330" s="140"/>
      <c r="D330" s="140"/>
      <c r="E330" s="140"/>
      <c r="F330" s="140"/>
      <c r="G330" s="140"/>
      <c r="H330" s="140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</row>
    <row r="331" spans="1:22" ht="15.75" customHeight="1" x14ac:dyDescent="0.2">
      <c r="A331" s="140"/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</row>
    <row r="332" spans="1:22" ht="15.75" customHeight="1" x14ac:dyDescent="0.2">
      <c r="A332" s="140"/>
      <c r="B332" s="140"/>
      <c r="C332" s="140"/>
      <c r="D332" s="140"/>
      <c r="E332" s="140"/>
      <c r="F332" s="140"/>
      <c r="G332" s="140"/>
      <c r="H332" s="140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</row>
    <row r="333" spans="1:22" ht="15.75" customHeight="1" x14ac:dyDescent="0.2">
      <c r="A333" s="140"/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</row>
    <row r="334" spans="1:22" ht="15.75" customHeight="1" x14ac:dyDescent="0.2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</row>
    <row r="335" spans="1:22" ht="15.75" customHeight="1" x14ac:dyDescent="0.2">
      <c r="A335" s="140"/>
      <c r="B335" s="140"/>
      <c r="C335" s="140"/>
      <c r="D335" s="140"/>
      <c r="E335" s="140"/>
      <c r="F335" s="140"/>
      <c r="G335" s="140"/>
      <c r="H335" s="14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</row>
    <row r="336" spans="1:22" ht="15.75" customHeight="1" x14ac:dyDescent="0.2">
      <c r="A336" s="140"/>
      <c r="B336" s="140"/>
      <c r="C336" s="140"/>
      <c r="D336" s="140"/>
      <c r="E336" s="140"/>
      <c r="F336" s="140"/>
      <c r="G336" s="140"/>
      <c r="H336" s="140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</row>
    <row r="337" spans="1:22" ht="15.75" customHeight="1" x14ac:dyDescent="0.2">
      <c r="A337" s="140"/>
      <c r="B337" s="140"/>
      <c r="C337" s="140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</row>
    <row r="338" spans="1:22" ht="15.75" customHeight="1" x14ac:dyDescent="0.2">
      <c r="A338" s="140"/>
      <c r="B338" s="140"/>
      <c r="C338" s="140"/>
      <c r="D338" s="140"/>
      <c r="E338" s="140"/>
      <c r="F338" s="140"/>
      <c r="G338" s="140"/>
      <c r="H338" s="140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</row>
    <row r="339" spans="1:22" ht="15.75" customHeight="1" x14ac:dyDescent="0.2">
      <c r="A339" s="140"/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</row>
    <row r="340" spans="1:22" ht="15.75" customHeight="1" x14ac:dyDescent="0.2">
      <c r="A340" s="140"/>
      <c r="B340" s="140"/>
      <c r="C340" s="140"/>
      <c r="D340" s="140"/>
      <c r="E340" s="140"/>
      <c r="F340" s="140"/>
      <c r="G340" s="140"/>
      <c r="H340" s="140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</row>
    <row r="341" spans="1:22" ht="15.75" customHeight="1" x14ac:dyDescent="0.2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</row>
    <row r="342" spans="1:22" ht="15.75" customHeight="1" x14ac:dyDescent="0.2">
      <c r="A342" s="140"/>
      <c r="B342" s="140"/>
      <c r="C342" s="140"/>
      <c r="D342" s="140"/>
      <c r="E342" s="140"/>
      <c r="F342" s="140"/>
      <c r="G342" s="140"/>
      <c r="H342" s="140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</row>
    <row r="343" spans="1:22" ht="15.75" customHeight="1" x14ac:dyDescent="0.2">
      <c r="A343" s="140"/>
      <c r="B343" s="140"/>
      <c r="C343" s="140"/>
      <c r="D343" s="140"/>
      <c r="E343" s="140"/>
      <c r="F343" s="140"/>
      <c r="G343" s="140"/>
      <c r="H343" s="14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</row>
    <row r="344" spans="1:22" ht="15.75" customHeight="1" x14ac:dyDescent="0.2">
      <c r="A344" s="140"/>
      <c r="B344" s="140"/>
      <c r="C344" s="140"/>
      <c r="D344" s="140"/>
      <c r="E344" s="140"/>
      <c r="F344" s="140"/>
      <c r="G344" s="140"/>
      <c r="H344" s="140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</row>
    <row r="345" spans="1:22" ht="15.75" customHeight="1" x14ac:dyDescent="0.2">
      <c r="A345" s="140"/>
      <c r="B345" s="140"/>
      <c r="C345" s="140"/>
      <c r="D345" s="140"/>
      <c r="E345" s="140"/>
      <c r="F345" s="140"/>
      <c r="G345" s="140"/>
      <c r="H345" s="14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</row>
    <row r="346" spans="1:22" ht="15.75" customHeight="1" x14ac:dyDescent="0.2">
      <c r="A346" s="140"/>
      <c r="B346" s="140"/>
      <c r="C346" s="140"/>
      <c r="D346" s="140"/>
      <c r="E346" s="140"/>
      <c r="F346" s="140"/>
      <c r="G346" s="140"/>
      <c r="H346" s="140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</row>
    <row r="347" spans="1:22" ht="15.75" customHeight="1" x14ac:dyDescent="0.2">
      <c r="A347" s="140"/>
      <c r="B347" s="140"/>
      <c r="C347" s="140"/>
      <c r="D347" s="140"/>
      <c r="E347" s="140"/>
      <c r="F347" s="140"/>
      <c r="G347" s="140"/>
      <c r="H347" s="14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</row>
    <row r="348" spans="1:22" ht="15.75" customHeight="1" x14ac:dyDescent="0.2">
      <c r="A348" s="140"/>
      <c r="B348" s="140"/>
      <c r="C348" s="140"/>
      <c r="D348" s="140"/>
      <c r="E348" s="140"/>
      <c r="F348" s="140"/>
      <c r="G348" s="140"/>
      <c r="H348" s="140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</row>
    <row r="349" spans="1:22" ht="15.75" customHeight="1" x14ac:dyDescent="0.2">
      <c r="A349" s="140"/>
      <c r="B349" s="140"/>
      <c r="C349" s="140"/>
      <c r="D349" s="140"/>
      <c r="E349" s="140"/>
      <c r="F349" s="140"/>
      <c r="G349" s="140"/>
      <c r="H349" s="14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</row>
    <row r="350" spans="1:22" ht="15.75" customHeight="1" x14ac:dyDescent="0.2">
      <c r="A350" s="140"/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</row>
    <row r="351" spans="1:22" ht="15.75" customHeight="1" x14ac:dyDescent="0.2">
      <c r="A351" s="140"/>
      <c r="B351" s="140"/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</row>
    <row r="352" spans="1:22" ht="15.75" customHeight="1" x14ac:dyDescent="0.2">
      <c r="A352" s="140"/>
      <c r="B352" s="140"/>
      <c r="C352" s="140"/>
      <c r="D352" s="140"/>
      <c r="E352" s="140"/>
      <c r="F352" s="140"/>
      <c r="G352" s="140"/>
      <c r="H352" s="140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</row>
    <row r="353" spans="1:22" ht="15.75" customHeight="1" x14ac:dyDescent="0.2">
      <c r="A353" s="140"/>
      <c r="B353" s="140"/>
      <c r="C353" s="140"/>
      <c r="D353" s="140"/>
      <c r="E353" s="140"/>
      <c r="F353" s="140"/>
      <c r="G353" s="140"/>
      <c r="H353" s="14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</row>
    <row r="354" spans="1:22" ht="15.75" customHeight="1" x14ac:dyDescent="0.2">
      <c r="A354" s="140"/>
      <c r="B354" s="140"/>
      <c r="C354" s="140"/>
      <c r="D354" s="140"/>
      <c r="E354" s="140"/>
      <c r="F354" s="140"/>
      <c r="G354" s="140"/>
      <c r="H354" s="140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</row>
    <row r="355" spans="1:22" ht="15.75" customHeight="1" x14ac:dyDescent="0.2">
      <c r="A355" s="140"/>
      <c r="B355" s="140"/>
      <c r="C355" s="140"/>
      <c r="D355" s="140"/>
      <c r="E355" s="140"/>
      <c r="F355" s="140"/>
      <c r="G355" s="140"/>
      <c r="H355" s="14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</row>
    <row r="356" spans="1:22" ht="15.75" customHeight="1" x14ac:dyDescent="0.2">
      <c r="A356" s="140"/>
      <c r="B356" s="140"/>
      <c r="C356" s="140"/>
      <c r="D356" s="140"/>
      <c r="E356" s="140"/>
      <c r="F356" s="140"/>
      <c r="G356" s="140"/>
      <c r="H356" s="140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</row>
    <row r="357" spans="1:22" ht="15.75" customHeight="1" x14ac:dyDescent="0.2">
      <c r="A357" s="140"/>
      <c r="B357" s="140"/>
      <c r="C357" s="140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</row>
    <row r="358" spans="1:22" ht="15.75" customHeight="1" x14ac:dyDescent="0.2">
      <c r="A358" s="140"/>
      <c r="B358" s="140"/>
      <c r="C358" s="140"/>
      <c r="D358" s="140"/>
      <c r="E358" s="140"/>
      <c r="F358" s="140"/>
      <c r="G358" s="140"/>
      <c r="H358" s="140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</row>
    <row r="359" spans="1:22" ht="15.75" customHeight="1" x14ac:dyDescent="0.2">
      <c r="A359" s="140"/>
      <c r="B359" s="140"/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</row>
    <row r="360" spans="1:22" ht="15.75" customHeight="1" x14ac:dyDescent="0.2">
      <c r="A360" s="140"/>
      <c r="B360" s="140"/>
      <c r="C360" s="140"/>
      <c r="D360" s="140"/>
      <c r="E360" s="140"/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</row>
    <row r="361" spans="1:22" ht="15.75" customHeight="1" x14ac:dyDescent="0.2">
      <c r="A361" s="140"/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</row>
    <row r="362" spans="1:22" ht="15.75" customHeight="1" x14ac:dyDescent="0.2">
      <c r="A362" s="140"/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</row>
    <row r="363" spans="1:22" ht="15.75" customHeight="1" x14ac:dyDescent="0.2">
      <c r="A363" s="140"/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</row>
    <row r="364" spans="1:22" ht="15.75" customHeight="1" x14ac:dyDescent="0.2">
      <c r="A364" s="140"/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</row>
    <row r="365" spans="1:22" ht="15.75" customHeight="1" x14ac:dyDescent="0.2">
      <c r="A365" s="140"/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</row>
    <row r="366" spans="1:22" ht="15.75" customHeight="1" x14ac:dyDescent="0.2">
      <c r="A366" s="140"/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</row>
    <row r="367" spans="1:22" ht="15.75" customHeight="1" x14ac:dyDescent="0.2">
      <c r="A367" s="140"/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</row>
    <row r="368" spans="1:22" ht="15.75" customHeight="1" x14ac:dyDescent="0.2">
      <c r="A368" s="140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</row>
    <row r="369" spans="1:22" ht="15.75" customHeight="1" x14ac:dyDescent="0.2">
      <c r="A369" s="140"/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</row>
    <row r="370" spans="1:22" ht="15.75" customHeight="1" x14ac:dyDescent="0.2">
      <c r="A370" s="140"/>
      <c r="B370" s="140"/>
      <c r="C370" s="140"/>
      <c r="D370" s="140"/>
      <c r="E370" s="140"/>
      <c r="F370" s="140"/>
      <c r="G370" s="140"/>
      <c r="H370" s="140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</row>
    <row r="371" spans="1:22" ht="15.75" customHeight="1" x14ac:dyDescent="0.2">
      <c r="A371" s="140"/>
      <c r="B371" s="140"/>
      <c r="C371" s="140"/>
      <c r="D371" s="140"/>
      <c r="E371" s="140"/>
      <c r="F371" s="140"/>
      <c r="G371" s="140"/>
      <c r="H371" s="14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</row>
    <row r="372" spans="1:22" ht="15.75" customHeight="1" x14ac:dyDescent="0.2">
      <c r="A372" s="140"/>
      <c r="B372" s="140"/>
      <c r="C372" s="140"/>
      <c r="D372" s="140"/>
      <c r="E372" s="140"/>
      <c r="F372" s="140"/>
      <c r="G372" s="140"/>
      <c r="H372" s="140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</row>
    <row r="373" spans="1:22" ht="15.75" customHeight="1" x14ac:dyDescent="0.2">
      <c r="A373" s="140"/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</row>
    <row r="374" spans="1:22" ht="15.75" customHeight="1" x14ac:dyDescent="0.2">
      <c r="A374" s="140"/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</row>
    <row r="375" spans="1:22" ht="15.75" customHeight="1" x14ac:dyDescent="0.2">
      <c r="A375" s="140"/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</row>
    <row r="376" spans="1:22" ht="15.75" customHeight="1" x14ac:dyDescent="0.2">
      <c r="A376" s="140"/>
      <c r="B376" s="140"/>
      <c r="C376" s="140"/>
      <c r="D376" s="140"/>
      <c r="E376" s="140"/>
      <c r="F376" s="140"/>
      <c r="G376" s="140"/>
      <c r="H376" s="140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</row>
    <row r="377" spans="1:22" ht="15.75" customHeight="1" x14ac:dyDescent="0.2">
      <c r="A377" s="140"/>
      <c r="B377" s="140"/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</row>
    <row r="378" spans="1:22" ht="15.75" customHeight="1" x14ac:dyDescent="0.2">
      <c r="A378" s="140"/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</row>
    <row r="379" spans="1:22" ht="15.75" customHeight="1" x14ac:dyDescent="0.2">
      <c r="A379" s="140"/>
      <c r="B379" s="140"/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</row>
    <row r="380" spans="1:22" ht="15.75" customHeight="1" x14ac:dyDescent="0.2">
      <c r="A380" s="140"/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</row>
    <row r="381" spans="1:22" ht="15.75" customHeight="1" x14ac:dyDescent="0.2">
      <c r="A381" s="140"/>
      <c r="B381" s="140"/>
      <c r="C381" s="140"/>
      <c r="D381" s="140"/>
      <c r="E381" s="140"/>
      <c r="F381" s="140"/>
      <c r="G381" s="140"/>
      <c r="H381" s="14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</row>
    <row r="382" spans="1:22" ht="15.75" customHeight="1" x14ac:dyDescent="0.2">
      <c r="A382" s="140"/>
      <c r="B382" s="140"/>
      <c r="C382" s="140"/>
      <c r="D382" s="140"/>
      <c r="E382" s="140"/>
      <c r="F382" s="140"/>
      <c r="G382" s="140"/>
      <c r="H382" s="140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</row>
    <row r="383" spans="1:22" ht="15.75" customHeight="1" x14ac:dyDescent="0.2">
      <c r="A383" s="140"/>
      <c r="B383" s="140"/>
      <c r="C383" s="140"/>
      <c r="D383" s="140"/>
      <c r="E383" s="140"/>
      <c r="F383" s="140"/>
      <c r="G383" s="140"/>
      <c r="H383" s="14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</row>
    <row r="384" spans="1:22" ht="15.75" customHeight="1" x14ac:dyDescent="0.2">
      <c r="A384" s="140"/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</row>
    <row r="385" spans="1:22" ht="15.75" customHeight="1" x14ac:dyDescent="0.2">
      <c r="A385" s="140"/>
      <c r="B385" s="140"/>
      <c r="C385" s="140"/>
      <c r="D385" s="140"/>
      <c r="E385" s="140"/>
      <c r="F385" s="140"/>
      <c r="G385" s="140"/>
      <c r="H385" s="14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</row>
    <row r="386" spans="1:22" ht="15.75" customHeight="1" x14ac:dyDescent="0.2">
      <c r="A386" s="140"/>
      <c r="B386" s="140"/>
      <c r="C386" s="140"/>
      <c r="D386" s="140"/>
      <c r="E386" s="140"/>
      <c r="F386" s="140"/>
      <c r="G386" s="140"/>
      <c r="H386" s="140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</row>
    <row r="387" spans="1:22" ht="15.75" customHeight="1" x14ac:dyDescent="0.2">
      <c r="A387" s="140"/>
      <c r="B387" s="140"/>
      <c r="C387" s="140"/>
      <c r="D387" s="140"/>
      <c r="E387" s="140"/>
      <c r="F387" s="140"/>
      <c r="G387" s="140"/>
      <c r="H387" s="14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</row>
    <row r="388" spans="1:22" ht="15.75" customHeight="1" x14ac:dyDescent="0.2">
      <c r="A388" s="140"/>
      <c r="B388" s="140"/>
      <c r="C388" s="140"/>
      <c r="D388" s="140"/>
      <c r="E388" s="140"/>
      <c r="F388" s="140"/>
      <c r="G388" s="140"/>
      <c r="H388" s="140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</row>
    <row r="389" spans="1:22" ht="15.75" customHeight="1" x14ac:dyDescent="0.2">
      <c r="A389" s="140"/>
      <c r="B389" s="140"/>
      <c r="C389" s="140"/>
      <c r="D389" s="140"/>
      <c r="E389" s="140"/>
      <c r="F389" s="140"/>
      <c r="G389" s="140"/>
      <c r="H389" s="14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</row>
    <row r="390" spans="1:22" ht="15.75" customHeight="1" x14ac:dyDescent="0.2">
      <c r="A390" s="140"/>
      <c r="B390" s="140"/>
      <c r="C390" s="140"/>
      <c r="D390" s="140"/>
      <c r="E390" s="140"/>
      <c r="F390" s="140"/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</row>
    <row r="391" spans="1:22" ht="15.75" customHeight="1" x14ac:dyDescent="0.2">
      <c r="A391" s="140"/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</row>
    <row r="392" spans="1:22" ht="15.75" customHeight="1" x14ac:dyDescent="0.2">
      <c r="A392" s="140"/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</row>
    <row r="393" spans="1:22" ht="15.75" customHeight="1" x14ac:dyDescent="0.2">
      <c r="A393" s="140"/>
      <c r="B393" s="140"/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</row>
    <row r="394" spans="1:22" ht="15.75" customHeight="1" x14ac:dyDescent="0.2">
      <c r="A394" s="140"/>
      <c r="B394" s="140"/>
      <c r="C394" s="140"/>
      <c r="D394" s="140"/>
      <c r="E394" s="140"/>
      <c r="F394" s="140"/>
      <c r="G394" s="140"/>
      <c r="H394" s="140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</row>
    <row r="395" spans="1:22" ht="15.75" customHeight="1" x14ac:dyDescent="0.2">
      <c r="A395" s="140"/>
      <c r="B395" s="140"/>
      <c r="C395" s="140"/>
      <c r="D395" s="140"/>
      <c r="E395" s="140"/>
      <c r="F395" s="140"/>
      <c r="G395" s="140"/>
      <c r="H395" s="14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</row>
    <row r="396" spans="1:22" ht="15.75" customHeight="1" x14ac:dyDescent="0.2">
      <c r="A396" s="140"/>
      <c r="B396" s="140"/>
      <c r="C396" s="140"/>
      <c r="D396" s="140"/>
      <c r="E396" s="140"/>
      <c r="F396" s="140"/>
      <c r="G396" s="140"/>
      <c r="H396" s="140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</row>
    <row r="397" spans="1:22" ht="15.75" customHeight="1" x14ac:dyDescent="0.2">
      <c r="A397" s="140"/>
      <c r="B397" s="140"/>
      <c r="C397" s="140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</row>
    <row r="398" spans="1:22" ht="15.75" customHeight="1" x14ac:dyDescent="0.2">
      <c r="A398" s="140"/>
      <c r="B398" s="140"/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</row>
    <row r="399" spans="1:22" ht="15.75" customHeight="1" x14ac:dyDescent="0.2">
      <c r="A399" s="140"/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</row>
    <row r="400" spans="1:22" ht="15.75" customHeight="1" x14ac:dyDescent="0.2">
      <c r="A400" s="140"/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</row>
    <row r="401" spans="1:22" ht="15.75" customHeight="1" x14ac:dyDescent="0.2">
      <c r="A401" s="140"/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</row>
    <row r="402" spans="1:22" ht="15.75" customHeight="1" x14ac:dyDescent="0.2">
      <c r="A402" s="140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</row>
    <row r="403" spans="1:22" ht="15.75" customHeight="1" x14ac:dyDescent="0.2">
      <c r="A403" s="140"/>
      <c r="B403" s="140"/>
      <c r="C403" s="140"/>
      <c r="D403" s="140"/>
      <c r="E403" s="140"/>
      <c r="F403" s="140"/>
      <c r="G403" s="140"/>
      <c r="H403" s="14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</row>
    <row r="404" spans="1:22" ht="15.75" customHeight="1" x14ac:dyDescent="0.2">
      <c r="A404" s="140"/>
      <c r="B404" s="140"/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</row>
    <row r="405" spans="1:22" ht="15.75" customHeight="1" x14ac:dyDescent="0.2">
      <c r="A405" s="140"/>
      <c r="B405" s="140"/>
      <c r="C405" s="140"/>
      <c r="D405" s="140"/>
      <c r="E405" s="140"/>
      <c r="F405" s="140"/>
      <c r="G405" s="140"/>
      <c r="H405" s="14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</row>
    <row r="406" spans="1:22" ht="15.75" customHeight="1" x14ac:dyDescent="0.2">
      <c r="A406" s="140"/>
      <c r="B406" s="140"/>
      <c r="C406" s="140"/>
      <c r="D406" s="140"/>
      <c r="E406" s="140"/>
      <c r="F406" s="140"/>
      <c r="G406" s="140"/>
      <c r="H406" s="140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</row>
    <row r="407" spans="1:22" ht="15.75" customHeight="1" x14ac:dyDescent="0.2">
      <c r="A407" s="140"/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</row>
    <row r="408" spans="1:22" ht="15.75" customHeight="1" x14ac:dyDescent="0.2">
      <c r="A408" s="140"/>
      <c r="B408" s="140"/>
      <c r="C408" s="140"/>
      <c r="D408" s="140"/>
      <c r="E408" s="140"/>
      <c r="F408" s="140"/>
      <c r="G408" s="140"/>
      <c r="H408" s="140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</row>
    <row r="409" spans="1:22" ht="15.75" customHeight="1" x14ac:dyDescent="0.2">
      <c r="A409" s="140"/>
      <c r="B409" s="140"/>
      <c r="C409" s="140"/>
      <c r="D409" s="140"/>
      <c r="E409" s="140"/>
      <c r="F409" s="140"/>
      <c r="G409" s="140"/>
      <c r="H409" s="14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</row>
    <row r="410" spans="1:22" ht="15.75" customHeight="1" x14ac:dyDescent="0.2">
      <c r="A410" s="140"/>
      <c r="B410" s="140"/>
      <c r="C410" s="140"/>
      <c r="D410" s="140"/>
      <c r="E410" s="140"/>
      <c r="F410" s="140"/>
      <c r="G410" s="140"/>
      <c r="H410" s="140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</row>
    <row r="411" spans="1:22" ht="15.75" customHeight="1" x14ac:dyDescent="0.2">
      <c r="A411" s="140"/>
      <c r="B411" s="140"/>
      <c r="C411" s="140"/>
      <c r="D411" s="140"/>
      <c r="E411" s="140"/>
      <c r="F411" s="140"/>
      <c r="G411" s="140"/>
      <c r="H411" s="14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</row>
    <row r="412" spans="1:22" ht="15.75" customHeight="1" x14ac:dyDescent="0.2">
      <c r="A412" s="140"/>
      <c r="B412" s="140"/>
      <c r="C412" s="140"/>
      <c r="D412" s="140"/>
      <c r="E412" s="140"/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</row>
    <row r="413" spans="1:22" ht="15.75" customHeight="1" x14ac:dyDescent="0.2">
      <c r="A413" s="140"/>
      <c r="B413" s="140"/>
      <c r="C413" s="140"/>
      <c r="D413" s="140"/>
      <c r="E413" s="140"/>
      <c r="F413" s="140"/>
      <c r="G413" s="140"/>
      <c r="H413" s="14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</row>
    <row r="414" spans="1:22" ht="15.75" customHeight="1" x14ac:dyDescent="0.2">
      <c r="A414" s="140"/>
      <c r="B414" s="140"/>
      <c r="C414" s="140"/>
      <c r="D414" s="140"/>
      <c r="E414" s="140"/>
      <c r="F414" s="140"/>
      <c r="G414" s="140"/>
      <c r="H414" s="140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</row>
    <row r="415" spans="1:22" ht="15.75" customHeight="1" x14ac:dyDescent="0.2">
      <c r="A415" s="140"/>
      <c r="B415" s="140"/>
      <c r="C415" s="140"/>
      <c r="D415" s="140"/>
      <c r="E415" s="140"/>
      <c r="F415" s="140"/>
      <c r="G415" s="140"/>
      <c r="H415" s="14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</row>
    <row r="416" spans="1:22" ht="15.75" customHeight="1" x14ac:dyDescent="0.2">
      <c r="A416" s="140"/>
      <c r="B416" s="140"/>
      <c r="C416" s="140"/>
      <c r="D416" s="140"/>
      <c r="E416" s="140"/>
      <c r="F416" s="140"/>
      <c r="G416" s="140"/>
      <c r="H416" s="140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</row>
    <row r="417" spans="1:22" ht="15.75" customHeight="1" x14ac:dyDescent="0.2">
      <c r="A417" s="140"/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</row>
    <row r="418" spans="1:22" ht="15.75" customHeight="1" x14ac:dyDescent="0.2">
      <c r="A418" s="140"/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</row>
    <row r="419" spans="1:22" ht="15.75" customHeight="1" x14ac:dyDescent="0.2">
      <c r="A419" s="140"/>
      <c r="B419" s="140"/>
      <c r="C419" s="140"/>
      <c r="D419" s="140"/>
      <c r="E419" s="140"/>
      <c r="F419" s="140"/>
      <c r="G419" s="140"/>
      <c r="H419" s="14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</row>
    <row r="420" spans="1:22" ht="15.75" customHeight="1" x14ac:dyDescent="0.2">
      <c r="A420" s="140"/>
      <c r="B420" s="140"/>
      <c r="C420" s="140"/>
      <c r="D420" s="140"/>
      <c r="E420" s="140"/>
      <c r="F420" s="140"/>
      <c r="G420" s="140"/>
      <c r="H420" s="140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</row>
    <row r="421" spans="1:22" ht="15.75" customHeight="1" x14ac:dyDescent="0.2">
      <c r="A421" s="140"/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</row>
    <row r="422" spans="1:22" ht="15.75" customHeight="1" x14ac:dyDescent="0.2">
      <c r="A422" s="140"/>
      <c r="B422" s="140"/>
      <c r="C422" s="140"/>
      <c r="D422" s="140"/>
      <c r="E422" s="140"/>
      <c r="F422" s="140"/>
      <c r="G422" s="140"/>
      <c r="H422" s="140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</row>
    <row r="423" spans="1:22" ht="15.75" customHeight="1" x14ac:dyDescent="0.2">
      <c r="A423" s="140"/>
      <c r="B423" s="140"/>
      <c r="C423" s="140"/>
      <c r="D423" s="140"/>
      <c r="E423" s="140"/>
      <c r="F423" s="140"/>
      <c r="G423" s="140"/>
      <c r="H423" s="14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</row>
    <row r="424" spans="1:22" ht="15.75" customHeight="1" x14ac:dyDescent="0.2">
      <c r="A424" s="140"/>
      <c r="B424" s="140"/>
      <c r="C424" s="140"/>
      <c r="D424" s="140"/>
      <c r="E424" s="140"/>
      <c r="F424" s="140"/>
      <c r="G424" s="140"/>
      <c r="H424" s="140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</row>
    <row r="425" spans="1:22" ht="15.75" customHeight="1" x14ac:dyDescent="0.2">
      <c r="A425" s="140"/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</row>
    <row r="426" spans="1:22" ht="15.75" customHeight="1" x14ac:dyDescent="0.2">
      <c r="A426" s="140"/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</row>
    <row r="427" spans="1:22" ht="15.75" customHeight="1" x14ac:dyDescent="0.2">
      <c r="A427" s="140"/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</row>
    <row r="428" spans="1:22" ht="15.75" customHeight="1" x14ac:dyDescent="0.2">
      <c r="A428" s="140"/>
      <c r="B428" s="140"/>
      <c r="C428" s="140"/>
      <c r="D428" s="140"/>
      <c r="E428" s="140"/>
      <c r="F428" s="140"/>
      <c r="G428" s="140"/>
      <c r="H428" s="140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</row>
    <row r="429" spans="1:22" ht="15.75" customHeight="1" x14ac:dyDescent="0.2">
      <c r="A429" s="140"/>
      <c r="B429" s="140"/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</row>
    <row r="430" spans="1:22" ht="15.75" customHeight="1" x14ac:dyDescent="0.2">
      <c r="A430" s="140"/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</row>
    <row r="431" spans="1:22" ht="15.75" customHeight="1" x14ac:dyDescent="0.2">
      <c r="A431" s="140"/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</row>
    <row r="432" spans="1:22" ht="15.75" customHeight="1" x14ac:dyDescent="0.2">
      <c r="A432" s="140"/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</row>
    <row r="433" spans="1:22" ht="15.75" customHeight="1" x14ac:dyDescent="0.2">
      <c r="A433" s="140"/>
      <c r="B433" s="140"/>
      <c r="C433" s="140"/>
      <c r="D433" s="140"/>
      <c r="E433" s="140"/>
      <c r="F433" s="140"/>
      <c r="G433" s="140"/>
      <c r="H433" s="14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</row>
    <row r="434" spans="1:22" ht="15.75" customHeight="1" x14ac:dyDescent="0.2">
      <c r="A434" s="140"/>
      <c r="B434" s="140"/>
      <c r="C434" s="140"/>
      <c r="D434" s="140"/>
      <c r="E434" s="140"/>
      <c r="F434" s="140"/>
      <c r="G434" s="140"/>
      <c r="H434" s="140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</row>
    <row r="435" spans="1:22" ht="15.75" customHeight="1" x14ac:dyDescent="0.2">
      <c r="A435" s="140"/>
      <c r="B435" s="140"/>
      <c r="C435" s="140"/>
      <c r="D435" s="140"/>
      <c r="E435" s="140"/>
      <c r="F435" s="140"/>
      <c r="G435" s="140"/>
      <c r="H435" s="14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</row>
    <row r="436" spans="1:22" ht="15.75" customHeight="1" x14ac:dyDescent="0.2">
      <c r="A436" s="140"/>
      <c r="B436" s="140"/>
      <c r="C436" s="140"/>
      <c r="D436" s="140"/>
      <c r="E436" s="140"/>
      <c r="F436" s="140"/>
      <c r="G436" s="140"/>
      <c r="H436" s="140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</row>
    <row r="437" spans="1:22" ht="15.75" customHeight="1" x14ac:dyDescent="0.2">
      <c r="A437" s="140"/>
      <c r="B437" s="140"/>
      <c r="C437" s="140"/>
      <c r="D437" s="140"/>
      <c r="E437" s="140"/>
      <c r="F437" s="140"/>
      <c r="G437" s="140"/>
      <c r="H437" s="14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</row>
    <row r="438" spans="1:22" ht="15.75" customHeight="1" x14ac:dyDescent="0.2">
      <c r="A438" s="140"/>
      <c r="B438" s="140"/>
      <c r="C438" s="140"/>
      <c r="D438" s="140"/>
      <c r="E438" s="140"/>
      <c r="F438" s="140"/>
      <c r="G438" s="140"/>
      <c r="H438" s="140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</row>
    <row r="439" spans="1:22" ht="15.75" customHeight="1" x14ac:dyDescent="0.2">
      <c r="A439" s="140"/>
      <c r="B439" s="140"/>
      <c r="C439" s="140"/>
      <c r="D439" s="140"/>
      <c r="E439" s="140"/>
      <c r="F439" s="140"/>
      <c r="G439" s="140"/>
      <c r="H439" s="14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</row>
    <row r="440" spans="1:22" ht="15.75" customHeight="1" x14ac:dyDescent="0.2">
      <c r="A440" s="140"/>
      <c r="B440" s="140"/>
      <c r="C440" s="140"/>
      <c r="D440" s="140"/>
      <c r="E440" s="140"/>
      <c r="F440" s="140"/>
      <c r="G440" s="140"/>
      <c r="H440" s="140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</row>
    <row r="441" spans="1:22" ht="15.75" customHeight="1" x14ac:dyDescent="0.2">
      <c r="A441" s="140"/>
      <c r="B441" s="140"/>
      <c r="C441" s="140"/>
      <c r="D441" s="140"/>
      <c r="E441" s="140"/>
      <c r="F441" s="140"/>
      <c r="G441" s="140"/>
      <c r="H441" s="14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</row>
    <row r="442" spans="1:22" ht="15.75" customHeight="1" x14ac:dyDescent="0.2">
      <c r="A442" s="140"/>
      <c r="B442" s="140"/>
      <c r="C442" s="140"/>
      <c r="D442" s="140"/>
      <c r="E442" s="140"/>
      <c r="F442" s="140"/>
      <c r="G442" s="140"/>
      <c r="H442" s="140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</row>
    <row r="443" spans="1:22" ht="15.75" customHeight="1" x14ac:dyDescent="0.2">
      <c r="A443" s="140"/>
      <c r="B443" s="140"/>
      <c r="C443" s="140"/>
      <c r="D443" s="140"/>
      <c r="E443" s="140"/>
      <c r="F443" s="140"/>
      <c r="G443" s="140"/>
      <c r="H443" s="14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</row>
    <row r="444" spans="1:22" ht="15.75" customHeight="1" x14ac:dyDescent="0.2">
      <c r="A444" s="140"/>
      <c r="B444" s="140"/>
      <c r="C444" s="140"/>
      <c r="D444" s="140"/>
      <c r="E444" s="140"/>
      <c r="F444" s="140"/>
      <c r="G444" s="140"/>
      <c r="H444" s="140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</row>
    <row r="445" spans="1:22" ht="15.75" customHeight="1" x14ac:dyDescent="0.2">
      <c r="A445" s="140"/>
      <c r="B445" s="140"/>
      <c r="C445" s="140"/>
      <c r="D445" s="140"/>
      <c r="E445" s="140"/>
      <c r="F445" s="140"/>
      <c r="G445" s="140"/>
      <c r="H445" s="14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</row>
    <row r="446" spans="1:22" ht="15.75" customHeight="1" x14ac:dyDescent="0.2">
      <c r="A446" s="140"/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</row>
    <row r="447" spans="1:22" ht="15.75" customHeight="1" x14ac:dyDescent="0.2">
      <c r="A447" s="140"/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</row>
    <row r="448" spans="1:22" ht="15.75" customHeight="1" x14ac:dyDescent="0.2">
      <c r="A448" s="140"/>
      <c r="B448" s="140"/>
      <c r="C448" s="140"/>
      <c r="D448" s="140"/>
      <c r="E448" s="140"/>
      <c r="F448" s="140"/>
      <c r="G448" s="140"/>
      <c r="H448" s="140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</row>
    <row r="449" spans="1:22" ht="15.75" customHeight="1" x14ac:dyDescent="0.2">
      <c r="A449" s="140"/>
      <c r="B449" s="140"/>
      <c r="C449" s="140"/>
      <c r="D449" s="140"/>
      <c r="E449" s="140"/>
      <c r="F449" s="140"/>
      <c r="G449" s="140"/>
      <c r="H449" s="14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</row>
    <row r="450" spans="1:22" ht="15.75" customHeight="1" x14ac:dyDescent="0.2">
      <c r="A450" s="140"/>
      <c r="B450" s="140"/>
      <c r="C450" s="140"/>
      <c r="D450" s="140"/>
      <c r="E450" s="140"/>
      <c r="F450" s="140"/>
      <c r="G450" s="140"/>
      <c r="H450" s="140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</row>
    <row r="451" spans="1:22" ht="15.75" customHeight="1" x14ac:dyDescent="0.2">
      <c r="A451" s="140"/>
      <c r="B451" s="140"/>
      <c r="C451" s="140"/>
      <c r="D451" s="140"/>
      <c r="E451" s="140"/>
      <c r="F451" s="140"/>
      <c r="G451" s="140"/>
      <c r="H451" s="14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</row>
    <row r="452" spans="1:22" ht="15.75" customHeight="1" x14ac:dyDescent="0.2">
      <c r="A452" s="140"/>
      <c r="B452" s="140"/>
      <c r="C452" s="140"/>
      <c r="D452" s="140"/>
      <c r="E452" s="140"/>
      <c r="F452" s="140"/>
      <c r="G452" s="140"/>
      <c r="H452" s="140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</row>
    <row r="453" spans="1:22" ht="15.75" customHeight="1" x14ac:dyDescent="0.2">
      <c r="A453" s="140"/>
      <c r="B453" s="140"/>
      <c r="C453" s="140"/>
      <c r="D453" s="140"/>
      <c r="E453" s="140"/>
      <c r="F453" s="140"/>
      <c r="G453" s="140"/>
      <c r="H453" s="14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</row>
    <row r="454" spans="1:22" ht="15.75" customHeight="1" x14ac:dyDescent="0.2">
      <c r="A454" s="140"/>
      <c r="B454" s="140"/>
      <c r="C454" s="140"/>
      <c r="D454" s="140"/>
      <c r="E454" s="140"/>
      <c r="F454" s="140"/>
      <c r="G454" s="140"/>
      <c r="H454" s="140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</row>
    <row r="455" spans="1:22" ht="15.75" customHeight="1" x14ac:dyDescent="0.2">
      <c r="A455" s="140"/>
      <c r="B455" s="140"/>
      <c r="C455" s="140"/>
      <c r="D455" s="140"/>
      <c r="E455" s="140"/>
      <c r="F455" s="140"/>
      <c r="G455" s="140"/>
      <c r="H455" s="14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</row>
    <row r="456" spans="1:22" ht="15.75" customHeight="1" x14ac:dyDescent="0.2">
      <c r="A456" s="140"/>
      <c r="B456" s="140"/>
      <c r="C456" s="140"/>
      <c r="D456" s="140"/>
      <c r="E456" s="140"/>
      <c r="F456" s="140"/>
      <c r="G456" s="140"/>
      <c r="H456" s="140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</row>
    <row r="457" spans="1:22" ht="15.75" customHeight="1" x14ac:dyDescent="0.2">
      <c r="A457" s="140"/>
      <c r="B457" s="140"/>
      <c r="C457" s="140"/>
      <c r="D457" s="140"/>
      <c r="E457" s="140"/>
      <c r="F457" s="140"/>
      <c r="G457" s="140"/>
      <c r="H457" s="14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</row>
    <row r="458" spans="1:22" ht="15.75" customHeight="1" x14ac:dyDescent="0.2">
      <c r="A458" s="140"/>
      <c r="B458" s="140"/>
      <c r="C458" s="140"/>
      <c r="D458" s="140"/>
      <c r="E458" s="140"/>
      <c r="F458" s="140"/>
      <c r="G458" s="140"/>
      <c r="H458" s="140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</row>
    <row r="459" spans="1:22" ht="15.75" customHeight="1" x14ac:dyDescent="0.2">
      <c r="A459" s="140"/>
      <c r="B459" s="140"/>
      <c r="C459" s="140"/>
      <c r="D459" s="140"/>
      <c r="E459" s="140"/>
      <c r="F459" s="140"/>
      <c r="G459" s="140"/>
      <c r="H459" s="14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</row>
    <row r="460" spans="1:22" ht="15.75" customHeight="1" x14ac:dyDescent="0.2">
      <c r="A460" s="140"/>
      <c r="B460" s="140"/>
      <c r="C460" s="140"/>
      <c r="D460" s="140"/>
      <c r="E460" s="140"/>
      <c r="F460" s="140"/>
      <c r="G460" s="140"/>
      <c r="H460" s="140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</row>
    <row r="461" spans="1:22" ht="15.75" customHeight="1" x14ac:dyDescent="0.2">
      <c r="A461" s="140"/>
      <c r="B461" s="140"/>
      <c r="C461" s="140"/>
      <c r="D461" s="140"/>
      <c r="E461" s="140"/>
      <c r="F461" s="140"/>
      <c r="G461" s="140"/>
      <c r="H461" s="14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</row>
    <row r="462" spans="1:22" ht="15.75" customHeight="1" x14ac:dyDescent="0.2">
      <c r="A462" s="140"/>
      <c r="B462" s="140"/>
      <c r="C462" s="140"/>
      <c r="D462" s="140"/>
      <c r="E462" s="140"/>
      <c r="F462" s="140"/>
      <c r="G462" s="140"/>
      <c r="H462" s="140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</row>
    <row r="463" spans="1:22" ht="15.75" customHeight="1" x14ac:dyDescent="0.2">
      <c r="A463" s="140"/>
      <c r="B463" s="140"/>
      <c r="C463" s="140"/>
      <c r="D463" s="140"/>
      <c r="E463" s="140"/>
      <c r="F463" s="140"/>
      <c r="G463" s="140"/>
      <c r="H463" s="14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</row>
    <row r="464" spans="1:22" ht="15.75" customHeight="1" x14ac:dyDescent="0.2">
      <c r="A464" s="140"/>
      <c r="B464" s="140"/>
      <c r="C464" s="140"/>
      <c r="D464" s="140"/>
      <c r="E464" s="140"/>
      <c r="F464" s="140"/>
      <c r="G464" s="140"/>
      <c r="H464" s="140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</row>
    <row r="465" spans="1:22" ht="15.75" customHeight="1" x14ac:dyDescent="0.2">
      <c r="A465" s="140"/>
      <c r="B465" s="140"/>
      <c r="C465" s="140"/>
      <c r="D465" s="140"/>
      <c r="E465" s="140"/>
      <c r="F465" s="140"/>
      <c r="G465" s="140"/>
      <c r="H465" s="14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</row>
    <row r="466" spans="1:22" ht="15.75" customHeight="1" x14ac:dyDescent="0.2">
      <c r="A466" s="140"/>
      <c r="B466" s="140"/>
      <c r="C466" s="140"/>
      <c r="D466" s="140"/>
      <c r="E466" s="140"/>
      <c r="F466" s="140"/>
      <c r="G466" s="140"/>
      <c r="H466" s="140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</row>
    <row r="467" spans="1:22" ht="15.75" customHeight="1" x14ac:dyDescent="0.2">
      <c r="A467" s="140"/>
      <c r="B467" s="140"/>
      <c r="C467" s="140"/>
      <c r="D467" s="140"/>
      <c r="E467" s="140"/>
      <c r="F467" s="140"/>
      <c r="G467" s="140"/>
      <c r="H467" s="14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</row>
    <row r="468" spans="1:22" ht="15.75" customHeight="1" x14ac:dyDescent="0.2">
      <c r="A468" s="140"/>
      <c r="B468" s="140"/>
      <c r="C468" s="140"/>
      <c r="D468" s="140"/>
      <c r="E468" s="140"/>
      <c r="F468" s="140"/>
      <c r="G468" s="140"/>
      <c r="H468" s="140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</row>
    <row r="469" spans="1:22" ht="15.75" customHeight="1" x14ac:dyDescent="0.2">
      <c r="A469" s="140"/>
      <c r="B469" s="140"/>
      <c r="C469" s="140"/>
      <c r="D469" s="140"/>
      <c r="E469" s="140"/>
      <c r="F469" s="140"/>
      <c r="G469" s="140"/>
      <c r="H469" s="14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</row>
    <row r="470" spans="1:22" ht="15.75" customHeight="1" x14ac:dyDescent="0.2">
      <c r="A470" s="140"/>
      <c r="B470" s="140"/>
      <c r="C470" s="140"/>
      <c r="D470" s="140"/>
      <c r="E470" s="140"/>
      <c r="F470" s="140"/>
      <c r="G470" s="140"/>
      <c r="H470" s="140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</row>
    <row r="471" spans="1:22" ht="15.75" customHeight="1" x14ac:dyDescent="0.2">
      <c r="A471" s="140"/>
      <c r="B471" s="140"/>
      <c r="C471" s="140"/>
      <c r="D471" s="140"/>
      <c r="E471" s="140"/>
      <c r="F471" s="140"/>
      <c r="G471" s="140"/>
      <c r="H471" s="14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</row>
    <row r="472" spans="1:22" ht="15.75" customHeight="1" x14ac:dyDescent="0.2">
      <c r="A472" s="140"/>
      <c r="B472" s="140"/>
      <c r="C472" s="140"/>
      <c r="D472" s="140"/>
      <c r="E472" s="140"/>
      <c r="F472" s="140"/>
      <c r="G472" s="140"/>
      <c r="H472" s="140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</row>
    <row r="473" spans="1:22" ht="15.75" customHeight="1" x14ac:dyDescent="0.2">
      <c r="A473" s="140"/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</row>
    <row r="474" spans="1:22" ht="15.75" customHeight="1" x14ac:dyDescent="0.2">
      <c r="A474" s="140"/>
      <c r="B474" s="140"/>
      <c r="C474" s="140"/>
      <c r="D474" s="140"/>
      <c r="E474" s="140"/>
      <c r="F474" s="140"/>
      <c r="G474" s="140"/>
      <c r="H474" s="140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</row>
    <row r="475" spans="1:22" ht="15.75" customHeight="1" x14ac:dyDescent="0.2">
      <c r="A475" s="140"/>
      <c r="B475" s="140"/>
      <c r="C475" s="140"/>
      <c r="D475" s="140"/>
      <c r="E475" s="140"/>
      <c r="F475" s="140"/>
      <c r="G475" s="140"/>
      <c r="H475" s="14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</row>
    <row r="476" spans="1:22" ht="15.75" customHeight="1" x14ac:dyDescent="0.2">
      <c r="A476" s="140"/>
      <c r="B476" s="140"/>
      <c r="C476" s="140"/>
      <c r="D476" s="140"/>
      <c r="E476" s="140"/>
      <c r="F476" s="140"/>
      <c r="G476" s="140"/>
      <c r="H476" s="140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</row>
    <row r="477" spans="1:22" ht="15.75" customHeight="1" x14ac:dyDescent="0.2">
      <c r="A477" s="140"/>
      <c r="B477" s="140"/>
      <c r="C477" s="140"/>
      <c r="D477" s="140"/>
      <c r="E477" s="140"/>
      <c r="F477" s="140"/>
      <c r="G477" s="140"/>
      <c r="H477" s="14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</row>
    <row r="478" spans="1:22" ht="15.75" customHeight="1" x14ac:dyDescent="0.2">
      <c r="A478" s="140"/>
      <c r="B478" s="140"/>
      <c r="C478" s="140"/>
      <c r="D478" s="140"/>
      <c r="E478" s="140"/>
      <c r="F478" s="140"/>
      <c r="G478" s="140"/>
      <c r="H478" s="140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</row>
    <row r="479" spans="1:22" ht="15.75" customHeight="1" x14ac:dyDescent="0.2">
      <c r="A479" s="140"/>
      <c r="B479" s="140"/>
      <c r="C479" s="140"/>
      <c r="D479" s="140"/>
      <c r="E479" s="140"/>
      <c r="F479" s="140"/>
      <c r="G479" s="140"/>
      <c r="H479" s="14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</row>
    <row r="480" spans="1:22" ht="15.75" customHeight="1" x14ac:dyDescent="0.2">
      <c r="A480" s="140"/>
      <c r="B480" s="140"/>
      <c r="C480" s="140"/>
      <c r="D480" s="140"/>
      <c r="E480" s="140"/>
      <c r="F480" s="140"/>
      <c r="G480" s="140"/>
      <c r="H480" s="140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</row>
    <row r="481" spans="1:22" ht="15.75" customHeight="1" x14ac:dyDescent="0.2">
      <c r="A481" s="140"/>
      <c r="B481" s="140"/>
      <c r="C481" s="140"/>
      <c r="D481" s="140"/>
      <c r="E481" s="140"/>
      <c r="F481" s="140"/>
      <c r="G481" s="140"/>
      <c r="H481" s="14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</row>
    <row r="482" spans="1:22" ht="15.75" customHeight="1" x14ac:dyDescent="0.2">
      <c r="A482" s="140"/>
      <c r="B482" s="140"/>
      <c r="C482" s="140"/>
      <c r="D482" s="140"/>
      <c r="E482" s="140"/>
      <c r="F482" s="140"/>
      <c r="G482" s="140"/>
      <c r="H482" s="140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</row>
    <row r="483" spans="1:22" ht="15.75" customHeight="1" x14ac:dyDescent="0.2">
      <c r="A483" s="140"/>
      <c r="B483" s="140"/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</row>
    <row r="484" spans="1:22" ht="15.75" customHeight="1" x14ac:dyDescent="0.2">
      <c r="A484" s="140"/>
      <c r="B484" s="140"/>
      <c r="C484" s="140"/>
      <c r="D484" s="140"/>
      <c r="E484" s="140"/>
      <c r="F484" s="140"/>
      <c r="G484" s="140"/>
      <c r="H484" s="140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</row>
    <row r="485" spans="1:22" ht="15.75" customHeight="1" x14ac:dyDescent="0.2">
      <c r="A485" s="140"/>
      <c r="B485" s="140"/>
      <c r="C485" s="140"/>
      <c r="D485" s="140"/>
      <c r="E485" s="140"/>
      <c r="F485" s="140"/>
      <c r="G485" s="140"/>
      <c r="H485" s="14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</row>
    <row r="486" spans="1:22" ht="15.75" customHeight="1" x14ac:dyDescent="0.2">
      <c r="A486" s="140"/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</row>
    <row r="487" spans="1:22" ht="15.75" customHeight="1" x14ac:dyDescent="0.2">
      <c r="A487" s="140"/>
      <c r="B487" s="140"/>
      <c r="C487" s="140"/>
      <c r="D487" s="140"/>
      <c r="E487" s="140"/>
      <c r="F487" s="140"/>
      <c r="G487" s="140"/>
      <c r="H487" s="14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</row>
    <row r="488" spans="1:22" ht="15.75" customHeight="1" x14ac:dyDescent="0.2">
      <c r="A488" s="140"/>
      <c r="B488" s="140"/>
      <c r="C488" s="140"/>
      <c r="D488" s="140"/>
      <c r="E488" s="140"/>
      <c r="F488" s="140"/>
      <c r="G488" s="140"/>
      <c r="H488" s="140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</row>
    <row r="489" spans="1:22" ht="15.75" customHeight="1" x14ac:dyDescent="0.2">
      <c r="A489" s="140"/>
      <c r="B489" s="140"/>
      <c r="C489" s="140"/>
      <c r="D489" s="140"/>
      <c r="E489" s="140"/>
      <c r="F489" s="140"/>
      <c r="G489" s="140"/>
      <c r="H489" s="14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</row>
    <row r="490" spans="1:22" ht="15.75" customHeight="1" x14ac:dyDescent="0.2">
      <c r="A490" s="140"/>
      <c r="B490" s="140"/>
      <c r="C490" s="140"/>
      <c r="D490" s="140"/>
      <c r="E490" s="140"/>
      <c r="F490" s="140"/>
      <c r="G490" s="140"/>
      <c r="H490" s="140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</row>
    <row r="491" spans="1:22" ht="15.75" customHeight="1" x14ac:dyDescent="0.2">
      <c r="A491" s="140"/>
      <c r="B491" s="140"/>
      <c r="C491" s="140"/>
      <c r="D491" s="140"/>
      <c r="E491" s="140"/>
      <c r="F491" s="140"/>
      <c r="G491" s="140"/>
      <c r="H491" s="14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</row>
    <row r="492" spans="1:22" ht="15.75" customHeight="1" x14ac:dyDescent="0.2">
      <c r="A492" s="140"/>
      <c r="B492" s="140"/>
      <c r="C492" s="140"/>
      <c r="D492" s="140"/>
      <c r="E492" s="140"/>
      <c r="F492" s="140"/>
      <c r="G492" s="140"/>
      <c r="H492" s="140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</row>
    <row r="493" spans="1:22" ht="15.75" customHeight="1" x14ac:dyDescent="0.2">
      <c r="A493" s="140"/>
      <c r="B493" s="140"/>
      <c r="C493" s="140"/>
      <c r="D493" s="140"/>
      <c r="E493" s="140"/>
      <c r="F493" s="140"/>
      <c r="G493" s="140"/>
      <c r="H493" s="14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</row>
    <row r="494" spans="1:22" ht="15.75" customHeight="1" x14ac:dyDescent="0.2">
      <c r="A494" s="140"/>
      <c r="B494" s="140"/>
      <c r="C494" s="140"/>
      <c r="D494" s="140"/>
      <c r="E494" s="140"/>
      <c r="F494" s="140"/>
      <c r="G494" s="140"/>
      <c r="H494" s="140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</row>
    <row r="495" spans="1:22" ht="15.75" customHeight="1" x14ac:dyDescent="0.2">
      <c r="A495" s="140"/>
      <c r="B495" s="140"/>
      <c r="C495" s="140"/>
      <c r="D495" s="140"/>
      <c r="E495" s="140"/>
      <c r="F495" s="140"/>
      <c r="G495" s="140"/>
      <c r="H495" s="14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</row>
    <row r="496" spans="1:22" ht="15.75" customHeight="1" x14ac:dyDescent="0.2">
      <c r="A496" s="140"/>
      <c r="B496" s="140"/>
      <c r="C496" s="140"/>
      <c r="D496" s="140"/>
      <c r="E496" s="140"/>
      <c r="F496" s="140"/>
      <c r="G496" s="140"/>
      <c r="H496" s="140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</row>
    <row r="497" spans="1:22" ht="15.75" customHeight="1" x14ac:dyDescent="0.2">
      <c r="A497" s="140"/>
      <c r="B497" s="140"/>
      <c r="C497" s="140"/>
      <c r="D497" s="140"/>
      <c r="E497" s="140"/>
      <c r="F497" s="140"/>
      <c r="G497" s="140"/>
      <c r="H497" s="14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</row>
    <row r="498" spans="1:22" ht="15.75" customHeight="1" x14ac:dyDescent="0.2">
      <c r="A498" s="140"/>
      <c r="B498" s="140"/>
      <c r="C498" s="140"/>
      <c r="D498" s="140"/>
      <c r="E498" s="140"/>
      <c r="F498" s="140"/>
      <c r="G498" s="140"/>
      <c r="H498" s="140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</row>
    <row r="499" spans="1:22" ht="15.75" customHeight="1" x14ac:dyDescent="0.2">
      <c r="A499" s="140"/>
      <c r="B499" s="140"/>
      <c r="C499" s="140"/>
      <c r="D499" s="140"/>
      <c r="E499" s="140"/>
      <c r="F499" s="140"/>
      <c r="G499" s="140"/>
      <c r="H499" s="14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</row>
    <row r="500" spans="1:22" ht="15.75" customHeight="1" x14ac:dyDescent="0.2">
      <c r="A500" s="140"/>
      <c r="B500" s="140"/>
      <c r="C500" s="140"/>
      <c r="D500" s="140"/>
      <c r="E500" s="140"/>
      <c r="F500" s="140"/>
      <c r="G500" s="140"/>
      <c r="H500" s="140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</row>
    <row r="501" spans="1:22" ht="15.75" customHeight="1" x14ac:dyDescent="0.2">
      <c r="A501" s="140"/>
      <c r="B501" s="140"/>
      <c r="C501" s="140"/>
      <c r="D501" s="140"/>
      <c r="E501" s="140"/>
      <c r="F501" s="140"/>
      <c r="G501" s="140"/>
      <c r="H501" s="14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</row>
    <row r="502" spans="1:22" ht="15.75" customHeight="1" x14ac:dyDescent="0.2">
      <c r="A502" s="140"/>
      <c r="B502" s="140"/>
      <c r="C502" s="140"/>
      <c r="D502" s="140"/>
      <c r="E502" s="140"/>
      <c r="F502" s="140"/>
      <c r="G502" s="140"/>
      <c r="H502" s="140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</row>
    <row r="503" spans="1:22" ht="15.75" customHeight="1" x14ac:dyDescent="0.2">
      <c r="A503" s="140"/>
      <c r="B503" s="140"/>
      <c r="C503" s="140"/>
      <c r="D503" s="140"/>
      <c r="E503" s="140"/>
      <c r="F503" s="140"/>
      <c r="G503" s="140"/>
      <c r="H503" s="14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</row>
    <row r="504" spans="1:22" ht="15.75" customHeight="1" x14ac:dyDescent="0.2">
      <c r="A504" s="140"/>
      <c r="B504" s="140"/>
      <c r="C504" s="140"/>
      <c r="D504" s="140"/>
      <c r="E504" s="140"/>
      <c r="F504" s="140"/>
      <c r="G504" s="140"/>
      <c r="H504" s="140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</row>
    <row r="505" spans="1:22" ht="15.75" customHeight="1" x14ac:dyDescent="0.2">
      <c r="A505" s="140"/>
      <c r="B505" s="140"/>
      <c r="C505" s="140"/>
      <c r="D505" s="140"/>
      <c r="E505" s="140"/>
      <c r="F505" s="140"/>
      <c r="G505" s="140"/>
      <c r="H505" s="14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</row>
    <row r="506" spans="1:22" ht="15.75" customHeight="1" x14ac:dyDescent="0.2">
      <c r="A506" s="140"/>
      <c r="B506" s="140"/>
      <c r="C506" s="140"/>
      <c r="D506" s="140"/>
      <c r="E506" s="140"/>
      <c r="F506" s="140"/>
      <c r="G506" s="140"/>
      <c r="H506" s="140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</row>
    <row r="507" spans="1:22" ht="15.75" customHeight="1" x14ac:dyDescent="0.2">
      <c r="A507" s="140"/>
      <c r="B507" s="140"/>
      <c r="C507" s="140"/>
      <c r="D507" s="140"/>
      <c r="E507" s="140"/>
      <c r="F507" s="140"/>
      <c r="G507" s="140"/>
      <c r="H507" s="14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</row>
    <row r="508" spans="1:22" ht="15.75" customHeight="1" x14ac:dyDescent="0.2">
      <c r="A508" s="140"/>
      <c r="B508" s="140"/>
      <c r="C508" s="140"/>
      <c r="D508" s="140"/>
      <c r="E508" s="140"/>
      <c r="F508" s="140"/>
      <c r="G508" s="140"/>
      <c r="H508" s="140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</row>
    <row r="509" spans="1:22" ht="15.75" customHeight="1" x14ac:dyDescent="0.2">
      <c r="A509" s="140"/>
      <c r="B509" s="140"/>
      <c r="C509" s="140"/>
      <c r="D509" s="140"/>
      <c r="E509" s="140"/>
      <c r="F509" s="140"/>
      <c r="G509" s="140"/>
      <c r="H509" s="14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</row>
    <row r="510" spans="1:22" ht="15.75" customHeight="1" x14ac:dyDescent="0.2">
      <c r="A510" s="140"/>
      <c r="B510" s="140"/>
      <c r="C510" s="140"/>
      <c r="D510" s="140"/>
      <c r="E510" s="140"/>
      <c r="F510" s="140"/>
      <c r="G510" s="140"/>
      <c r="H510" s="140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</row>
    <row r="511" spans="1:22" ht="15.75" customHeight="1" x14ac:dyDescent="0.2">
      <c r="A511" s="140"/>
      <c r="B511" s="140"/>
      <c r="C511" s="140"/>
      <c r="D511" s="140"/>
      <c r="E511" s="140"/>
      <c r="F511" s="140"/>
      <c r="G511" s="140"/>
      <c r="H511" s="14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</row>
    <row r="512" spans="1:22" ht="15.75" customHeight="1" x14ac:dyDescent="0.2">
      <c r="A512" s="140"/>
      <c r="B512" s="140"/>
      <c r="C512" s="140"/>
      <c r="D512" s="140"/>
      <c r="E512" s="140"/>
      <c r="F512" s="140"/>
      <c r="G512" s="140"/>
      <c r="H512" s="140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</row>
    <row r="513" spans="1:22" ht="15.75" customHeight="1" x14ac:dyDescent="0.2">
      <c r="A513" s="140"/>
      <c r="B513" s="140"/>
      <c r="C513" s="140"/>
      <c r="D513" s="140"/>
      <c r="E513" s="140"/>
      <c r="F513" s="140"/>
      <c r="G513" s="140"/>
      <c r="H513" s="14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</row>
    <row r="514" spans="1:22" ht="15.75" customHeight="1" x14ac:dyDescent="0.2">
      <c r="A514" s="140"/>
      <c r="B514" s="140"/>
      <c r="C514" s="140"/>
      <c r="D514" s="140"/>
      <c r="E514" s="140"/>
      <c r="F514" s="140"/>
      <c r="G514" s="140"/>
      <c r="H514" s="140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</row>
    <row r="515" spans="1:22" ht="15.75" customHeight="1" x14ac:dyDescent="0.2">
      <c r="A515" s="140"/>
      <c r="B515" s="140"/>
      <c r="C515" s="140"/>
      <c r="D515" s="140"/>
      <c r="E515" s="140"/>
      <c r="F515" s="140"/>
      <c r="G515" s="140"/>
      <c r="H515" s="14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</row>
    <row r="516" spans="1:22" ht="15.75" customHeight="1" x14ac:dyDescent="0.2">
      <c r="A516" s="140"/>
      <c r="B516" s="140"/>
      <c r="C516" s="140"/>
      <c r="D516" s="140"/>
      <c r="E516" s="140"/>
      <c r="F516" s="140"/>
      <c r="G516" s="140"/>
      <c r="H516" s="140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</row>
    <row r="517" spans="1:22" ht="15.75" customHeight="1" x14ac:dyDescent="0.2">
      <c r="A517" s="140"/>
      <c r="B517" s="140"/>
      <c r="C517" s="140"/>
      <c r="D517" s="140"/>
      <c r="E517" s="140"/>
      <c r="F517" s="140"/>
      <c r="G517" s="140"/>
      <c r="H517" s="14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</row>
    <row r="518" spans="1:22" ht="15.75" customHeight="1" x14ac:dyDescent="0.2">
      <c r="A518" s="140"/>
      <c r="B518" s="140"/>
      <c r="C518" s="140"/>
      <c r="D518" s="140"/>
      <c r="E518" s="140"/>
      <c r="F518" s="140"/>
      <c r="G518" s="140"/>
      <c r="H518" s="140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</row>
    <row r="519" spans="1:22" ht="15.75" customHeight="1" x14ac:dyDescent="0.2">
      <c r="A519" s="140"/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</row>
    <row r="520" spans="1:22" ht="15.75" customHeight="1" x14ac:dyDescent="0.2">
      <c r="A520" s="140"/>
      <c r="B520" s="140"/>
      <c r="C520" s="140"/>
      <c r="D520" s="140"/>
      <c r="E520" s="140"/>
      <c r="F520" s="140"/>
      <c r="G520" s="140"/>
      <c r="H520" s="140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</row>
    <row r="521" spans="1:22" ht="15.75" customHeight="1" x14ac:dyDescent="0.2">
      <c r="A521" s="140"/>
      <c r="B521" s="140"/>
      <c r="C521" s="140"/>
      <c r="D521" s="140"/>
      <c r="E521" s="140"/>
      <c r="F521" s="140"/>
      <c r="G521" s="140"/>
      <c r="H521" s="14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</row>
    <row r="522" spans="1:22" ht="15.75" customHeight="1" x14ac:dyDescent="0.2">
      <c r="A522" s="140"/>
      <c r="B522" s="140"/>
      <c r="C522" s="140"/>
      <c r="D522" s="140"/>
      <c r="E522" s="140"/>
      <c r="F522" s="140"/>
      <c r="G522" s="140"/>
      <c r="H522" s="140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</row>
    <row r="523" spans="1:22" ht="15.75" customHeight="1" x14ac:dyDescent="0.2">
      <c r="A523" s="140"/>
      <c r="B523" s="140"/>
      <c r="C523" s="140"/>
      <c r="D523" s="140"/>
      <c r="E523" s="140"/>
      <c r="F523" s="140"/>
      <c r="G523" s="140"/>
      <c r="H523" s="14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</row>
    <row r="524" spans="1:22" ht="15.75" customHeight="1" x14ac:dyDescent="0.2">
      <c r="A524" s="140"/>
      <c r="B524" s="140"/>
      <c r="C524" s="140"/>
      <c r="D524" s="140"/>
      <c r="E524" s="140"/>
      <c r="F524" s="140"/>
      <c r="G524" s="140"/>
      <c r="H524" s="140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</row>
    <row r="525" spans="1:22" ht="15.75" customHeight="1" x14ac:dyDescent="0.2">
      <c r="A525" s="140"/>
      <c r="B525" s="140"/>
      <c r="C525" s="140"/>
      <c r="D525" s="140"/>
      <c r="E525" s="140"/>
      <c r="F525" s="140"/>
      <c r="G525" s="140"/>
      <c r="H525" s="14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</row>
    <row r="526" spans="1:22" ht="15.75" customHeight="1" x14ac:dyDescent="0.2">
      <c r="A526" s="140"/>
      <c r="B526" s="140"/>
      <c r="C526" s="140"/>
      <c r="D526" s="140"/>
      <c r="E526" s="140"/>
      <c r="F526" s="140"/>
      <c r="G526" s="140"/>
      <c r="H526" s="140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</row>
    <row r="527" spans="1:22" ht="15.75" customHeight="1" x14ac:dyDescent="0.2">
      <c r="A527" s="140"/>
      <c r="B527" s="140"/>
      <c r="C527" s="140"/>
      <c r="D527" s="140"/>
      <c r="E527" s="140"/>
      <c r="F527" s="140"/>
      <c r="G527" s="140"/>
      <c r="H527" s="14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</row>
    <row r="528" spans="1:22" ht="15.75" customHeight="1" x14ac:dyDescent="0.2">
      <c r="A528" s="140"/>
      <c r="B528" s="140"/>
      <c r="C528" s="140"/>
      <c r="D528" s="140"/>
      <c r="E528" s="140"/>
      <c r="F528" s="140"/>
      <c r="G528" s="140"/>
      <c r="H528" s="140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</row>
    <row r="529" spans="1:22" ht="15.75" customHeight="1" x14ac:dyDescent="0.2">
      <c r="A529" s="140"/>
      <c r="B529" s="140"/>
      <c r="C529" s="140"/>
      <c r="D529" s="140"/>
      <c r="E529" s="140"/>
      <c r="F529" s="140"/>
      <c r="G529" s="140"/>
      <c r="H529" s="14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</row>
    <row r="530" spans="1:22" ht="15.75" customHeight="1" x14ac:dyDescent="0.2">
      <c r="A530" s="140"/>
      <c r="B530" s="140"/>
      <c r="C530" s="140"/>
      <c r="D530" s="140"/>
      <c r="E530" s="140"/>
      <c r="F530" s="140"/>
      <c r="G530" s="140"/>
      <c r="H530" s="140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</row>
    <row r="531" spans="1:22" ht="15.75" customHeight="1" x14ac:dyDescent="0.2">
      <c r="A531" s="140"/>
      <c r="B531" s="140"/>
      <c r="C531" s="140"/>
      <c r="D531" s="140"/>
      <c r="E531" s="140"/>
      <c r="F531" s="140"/>
      <c r="G531" s="140"/>
      <c r="H531" s="14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</row>
    <row r="532" spans="1:22" ht="15.75" customHeight="1" x14ac:dyDescent="0.2">
      <c r="A532" s="140"/>
      <c r="B532" s="140"/>
      <c r="C532" s="140"/>
      <c r="D532" s="140"/>
      <c r="E532" s="140"/>
      <c r="F532" s="140"/>
      <c r="G532" s="140"/>
      <c r="H532" s="140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</row>
    <row r="533" spans="1:22" ht="15.75" customHeight="1" x14ac:dyDescent="0.2">
      <c r="A533" s="140"/>
      <c r="B533" s="140"/>
      <c r="C533" s="140"/>
      <c r="D533" s="140"/>
      <c r="E533" s="140"/>
      <c r="F533" s="140"/>
      <c r="G533" s="140"/>
      <c r="H533" s="14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</row>
    <row r="534" spans="1:22" ht="15.75" customHeight="1" x14ac:dyDescent="0.2">
      <c r="A534" s="140"/>
      <c r="B534" s="140"/>
      <c r="C534" s="140"/>
      <c r="D534" s="140"/>
      <c r="E534" s="140"/>
      <c r="F534" s="140"/>
      <c r="G534" s="140"/>
      <c r="H534" s="140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</row>
    <row r="535" spans="1:22" ht="15.75" customHeight="1" x14ac:dyDescent="0.2">
      <c r="A535" s="140"/>
      <c r="B535" s="140"/>
      <c r="C535" s="140"/>
      <c r="D535" s="140"/>
      <c r="E535" s="140"/>
      <c r="F535" s="140"/>
      <c r="G535" s="140"/>
      <c r="H535" s="14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</row>
    <row r="536" spans="1:22" ht="15.75" customHeight="1" x14ac:dyDescent="0.2">
      <c r="A536" s="140"/>
      <c r="B536" s="140"/>
      <c r="C536" s="140"/>
      <c r="D536" s="140"/>
      <c r="E536" s="140"/>
      <c r="F536" s="140"/>
      <c r="G536" s="140"/>
      <c r="H536" s="140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</row>
    <row r="537" spans="1:22" ht="15.75" customHeight="1" x14ac:dyDescent="0.2">
      <c r="A537" s="140"/>
      <c r="B537" s="140"/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</row>
    <row r="538" spans="1:22" ht="15.75" customHeight="1" x14ac:dyDescent="0.2">
      <c r="A538" s="140"/>
      <c r="B538" s="140"/>
      <c r="C538" s="140"/>
      <c r="D538" s="140"/>
      <c r="E538" s="140"/>
      <c r="F538" s="140"/>
      <c r="G538" s="140"/>
      <c r="H538" s="140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</row>
    <row r="539" spans="1:22" ht="15.75" customHeight="1" x14ac:dyDescent="0.2">
      <c r="A539" s="140"/>
      <c r="B539" s="140"/>
      <c r="C539" s="140"/>
      <c r="D539" s="140"/>
      <c r="E539" s="140"/>
      <c r="F539" s="140"/>
      <c r="G539" s="140"/>
      <c r="H539" s="14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</row>
    <row r="540" spans="1:22" ht="15.75" customHeight="1" x14ac:dyDescent="0.2">
      <c r="A540" s="140"/>
      <c r="B540" s="140"/>
      <c r="C540" s="140"/>
      <c r="D540" s="140"/>
      <c r="E540" s="140"/>
      <c r="F540" s="140"/>
      <c r="G540" s="140"/>
      <c r="H540" s="140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</row>
    <row r="541" spans="1:22" ht="15.75" customHeight="1" x14ac:dyDescent="0.2">
      <c r="A541" s="140"/>
      <c r="B541" s="140"/>
      <c r="C541" s="140"/>
      <c r="D541" s="140"/>
      <c r="E541" s="140"/>
      <c r="F541" s="140"/>
      <c r="G541" s="140"/>
      <c r="H541" s="14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</row>
    <row r="542" spans="1:22" ht="15.75" customHeight="1" x14ac:dyDescent="0.2">
      <c r="A542" s="140"/>
      <c r="B542" s="140"/>
      <c r="C542" s="140"/>
      <c r="D542" s="140"/>
      <c r="E542" s="140"/>
      <c r="F542" s="140"/>
      <c r="G542" s="140"/>
      <c r="H542" s="140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</row>
    <row r="543" spans="1:22" ht="15.75" customHeight="1" x14ac:dyDescent="0.2">
      <c r="A543" s="140"/>
      <c r="B543" s="140"/>
      <c r="C543" s="140"/>
      <c r="D543" s="140"/>
      <c r="E543" s="140"/>
      <c r="F543" s="140"/>
      <c r="G543" s="140"/>
      <c r="H543" s="14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</row>
    <row r="544" spans="1:22" ht="15.75" customHeight="1" x14ac:dyDescent="0.2">
      <c r="A544" s="140"/>
      <c r="B544" s="140"/>
      <c r="C544" s="140"/>
      <c r="D544" s="140"/>
      <c r="E544" s="140"/>
      <c r="F544" s="140"/>
      <c r="G544" s="140"/>
      <c r="H544" s="140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</row>
    <row r="545" spans="1:22" ht="15.75" customHeight="1" x14ac:dyDescent="0.2">
      <c r="A545" s="140"/>
      <c r="B545" s="140"/>
      <c r="C545" s="140"/>
      <c r="D545" s="140"/>
      <c r="E545" s="140"/>
      <c r="F545" s="140"/>
      <c r="G545" s="140"/>
      <c r="H545" s="14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</row>
    <row r="546" spans="1:22" ht="15.75" customHeight="1" x14ac:dyDescent="0.2">
      <c r="A546" s="140"/>
      <c r="B546" s="140"/>
      <c r="C546" s="140"/>
      <c r="D546" s="140"/>
      <c r="E546" s="140"/>
      <c r="F546" s="140"/>
      <c r="G546" s="140"/>
      <c r="H546" s="140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</row>
    <row r="547" spans="1:22" ht="15.75" customHeight="1" x14ac:dyDescent="0.2">
      <c r="A547" s="140"/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</row>
    <row r="548" spans="1:22" ht="15.75" customHeight="1" x14ac:dyDescent="0.2">
      <c r="A548" s="140"/>
      <c r="B548" s="140"/>
      <c r="C548" s="140"/>
      <c r="D548" s="140"/>
      <c r="E548" s="140"/>
      <c r="F548" s="140"/>
      <c r="G548" s="140"/>
      <c r="H548" s="140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</row>
    <row r="549" spans="1:22" ht="15.75" customHeight="1" x14ac:dyDescent="0.2">
      <c r="A549" s="140"/>
      <c r="B549" s="140"/>
      <c r="C549" s="140"/>
      <c r="D549" s="140"/>
      <c r="E549" s="140"/>
      <c r="F549" s="140"/>
      <c r="G549" s="140"/>
      <c r="H549" s="14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</row>
    <row r="550" spans="1:22" ht="15.75" customHeight="1" x14ac:dyDescent="0.2">
      <c r="A550" s="140"/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</row>
    <row r="551" spans="1:22" ht="15.75" customHeight="1" x14ac:dyDescent="0.2">
      <c r="A551" s="140"/>
      <c r="B551" s="140"/>
      <c r="C551" s="140"/>
      <c r="D551" s="140"/>
      <c r="E551" s="140"/>
      <c r="F551" s="140"/>
      <c r="G551" s="140"/>
      <c r="H551" s="14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</row>
    <row r="552" spans="1:22" ht="15.75" customHeight="1" x14ac:dyDescent="0.2">
      <c r="A552" s="140"/>
      <c r="B552" s="140"/>
      <c r="C552" s="140"/>
      <c r="D552" s="140"/>
      <c r="E552" s="140"/>
      <c r="F552" s="140"/>
      <c r="G552" s="140"/>
      <c r="H552" s="140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</row>
    <row r="553" spans="1:22" ht="15.75" customHeight="1" x14ac:dyDescent="0.2">
      <c r="A553" s="140"/>
      <c r="B553" s="140"/>
      <c r="C553" s="140"/>
      <c r="D553" s="140"/>
      <c r="E553" s="140"/>
      <c r="F553" s="140"/>
      <c r="G553" s="140"/>
      <c r="H553" s="14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</row>
    <row r="554" spans="1:22" ht="15.75" customHeight="1" x14ac:dyDescent="0.2">
      <c r="A554" s="140"/>
      <c r="B554" s="140"/>
      <c r="C554" s="140"/>
      <c r="D554" s="140"/>
      <c r="E554" s="140"/>
      <c r="F554" s="140"/>
      <c r="G554" s="140"/>
      <c r="H554" s="140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</row>
    <row r="555" spans="1:22" ht="15.75" customHeight="1" x14ac:dyDescent="0.2">
      <c r="A555" s="140"/>
      <c r="B555" s="140"/>
      <c r="C555" s="140"/>
      <c r="D555" s="140"/>
      <c r="E555" s="140"/>
      <c r="F555" s="140"/>
      <c r="G555" s="140"/>
      <c r="H555" s="14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</row>
    <row r="556" spans="1:22" ht="15.75" customHeight="1" x14ac:dyDescent="0.2">
      <c r="A556" s="140"/>
      <c r="B556" s="140"/>
      <c r="C556" s="140"/>
      <c r="D556" s="140"/>
      <c r="E556" s="140"/>
      <c r="F556" s="140"/>
      <c r="G556" s="140"/>
      <c r="H556" s="140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</row>
    <row r="557" spans="1:22" ht="15.75" customHeight="1" x14ac:dyDescent="0.2">
      <c r="A557" s="140"/>
      <c r="B557" s="140"/>
      <c r="C557" s="140"/>
      <c r="D557" s="140"/>
      <c r="E557" s="140"/>
      <c r="F557" s="140"/>
      <c r="G557" s="140"/>
      <c r="H557" s="14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</row>
    <row r="558" spans="1:22" ht="15.75" customHeight="1" x14ac:dyDescent="0.2">
      <c r="A558" s="140"/>
      <c r="B558" s="140"/>
      <c r="C558" s="140"/>
      <c r="D558" s="140"/>
      <c r="E558" s="140"/>
      <c r="F558" s="140"/>
      <c r="G558" s="140"/>
      <c r="H558" s="140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</row>
    <row r="559" spans="1:22" ht="15.75" customHeight="1" x14ac:dyDescent="0.2">
      <c r="A559" s="140"/>
      <c r="B559" s="140"/>
      <c r="C559" s="140"/>
      <c r="D559" s="140"/>
      <c r="E559" s="140"/>
      <c r="F559" s="140"/>
      <c r="G559" s="140"/>
      <c r="H559" s="14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</row>
    <row r="560" spans="1:22" ht="15.75" customHeight="1" x14ac:dyDescent="0.2">
      <c r="A560" s="140"/>
      <c r="B560" s="140"/>
      <c r="C560" s="140"/>
      <c r="D560" s="140"/>
      <c r="E560" s="140"/>
      <c r="F560" s="140"/>
      <c r="G560" s="140"/>
      <c r="H560" s="140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</row>
    <row r="561" spans="1:22" ht="15.75" customHeight="1" x14ac:dyDescent="0.2">
      <c r="A561" s="140"/>
      <c r="B561" s="140"/>
      <c r="C561" s="140"/>
      <c r="D561" s="140"/>
      <c r="E561" s="140"/>
      <c r="F561" s="140"/>
      <c r="G561" s="140"/>
      <c r="H561" s="14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</row>
    <row r="562" spans="1:22" ht="15.75" customHeight="1" x14ac:dyDescent="0.2">
      <c r="A562" s="140"/>
      <c r="B562" s="140"/>
      <c r="C562" s="140"/>
      <c r="D562" s="140"/>
      <c r="E562" s="140"/>
      <c r="F562" s="140"/>
      <c r="G562" s="140"/>
      <c r="H562" s="140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</row>
    <row r="563" spans="1:22" ht="15.75" customHeight="1" x14ac:dyDescent="0.2">
      <c r="A563" s="140"/>
      <c r="B563" s="140"/>
      <c r="C563" s="140"/>
      <c r="D563" s="140"/>
      <c r="E563" s="140"/>
      <c r="F563" s="140"/>
      <c r="G563" s="140"/>
      <c r="H563" s="14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</row>
    <row r="564" spans="1:22" ht="15.75" customHeight="1" x14ac:dyDescent="0.2">
      <c r="A564" s="140"/>
      <c r="B564" s="140"/>
      <c r="C564" s="140"/>
      <c r="D564" s="140"/>
      <c r="E564" s="140"/>
      <c r="F564" s="140"/>
      <c r="G564" s="140"/>
      <c r="H564" s="140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</row>
    <row r="565" spans="1:22" ht="15.75" customHeight="1" x14ac:dyDescent="0.2">
      <c r="A565" s="140"/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</row>
    <row r="566" spans="1:22" ht="15.75" customHeight="1" x14ac:dyDescent="0.2">
      <c r="A566" s="140"/>
      <c r="B566" s="140"/>
      <c r="C566" s="140"/>
      <c r="D566" s="140"/>
      <c r="E566" s="140"/>
      <c r="F566" s="140"/>
      <c r="G566" s="140"/>
      <c r="H566" s="140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</row>
    <row r="567" spans="1:22" ht="15.75" customHeight="1" x14ac:dyDescent="0.2">
      <c r="A567" s="140"/>
      <c r="B567" s="140"/>
      <c r="C567" s="140"/>
      <c r="D567" s="140"/>
      <c r="E567" s="140"/>
      <c r="F567" s="140"/>
      <c r="G567" s="140"/>
      <c r="H567" s="14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</row>
    <row r="568" spans="1:22" ht="15.75" customHeight="1" x14ac:dyDescent="0.2">
      <c r="A568" s="140"/>
      <c r="B568" s="140"/>
      <c r="C568" s="140"/>
      <c r="D568" s="140"/>
      <c r="E568" s="140"/>
      <c r="F568" s="140"/>
      <c r="G568" s="140"/>
      <c r="H568" s="140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</row>
    <row r="569" spans="1:22" ht="15.75" customHeight="1" x14ac:dyDescent="0.2">
      <c r="A569" s="140"/>
      <c r="B569" s="140"/>
      <c r="C569" s="140"/>
      <c r="D569" s="140"/>
      <c r="E569" s="140"/>
      <c r="F569" s="140"/>
      <c r="G569" s="140"/>
      <c r="H569" s="14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</row>
    <row r="570" spans="1:22" ht="15.75" customHeight="1" x14ac:dyDescent="0.2">
      <c r="A570" s="140"/>
      <c r="B570" s="140"/>
      <c r="C570" s="140"/>
      <c r="D570" s="140"/>
      <c r="E570" s="140"/>
      <c r="F570" s="140"/>
      <c r="G570" s="140"/>
      <c r="H570" s="140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</row>
    <row r="571" spans="1:22" ht="15.75" customHeight="1" x14ac:dyDescent="0.2">
      <c r="A571" s="140"/>
      <c r="B571" s="140"/>
      <c r="C571" s="140"/>
      <c r="D571" s="140"/>
      <c r="E571" s="140"/>
      <c r="F571" s="140"/>
      <c r="G571" s="140"/>
      <c r="H571" s="14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</row>
    <row r="572" spans="1:22" ht="15.75" customHeight="1" x14ac:dyDescent="0.2">
      <c r="A572" s="140"/>
      <c r="B572" s="140"/>
      <c r="C572" s="140"/>
      <c r="D572" s="140"/>
      <c r="E572" s="140"/>
      <c r="F572" s="140"/>
      <c r="G572" s="140"/>
      <c r="H572" s="140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</row>
    <row r="573" spans="1:22" ht="15.75" customHeight="1" x14ac:dyDescent="0.2">
      <c r="A573" s="140"/>
      <c r="B573" s="140"/>
      <c r="C573" s="140"/>
      <c r="D573" s="140"/>
      <c r="E573" s="140"/>
      <c r="F573" s="140"/>
      <c r="G573" s="140"/>
      <c r="H573" s="14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</row>
    <row r="574" spans="1:22" ht="15.75" customHeight="1" x14ac:dyDescent="0.2">
      <c r="A574" s="140"/>
      <c r="B574" s="140"/>
      <c r="C574" s="140"/>
      <c r="D574" s="140"/>
      <c r="E574" s="140"/>
      <c r="F574" s="140"/>
      <c r="G574" s="140"/>
      <c r="H574" s="140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</row>
    <row r="575" spans="1:22" ht="15.75" customHeight="1" x14ac:dyDescent="0.2">
      <c r="A575" s="140"/>
      <c r="B575" s="140"/>
      <c r="C575" s="140"/>
      <c r="D575" s="140"/>
      <c r="E575" s="140"/>
      <c r="F575" s="140"/>
      <c r="G575" s="140"/>
      <c r="H575" s="14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</row>
    <row r="576" spans="1:22" ht="15.75" customHeight="1" x14ac:dyDescent="0.2">
      <c r="A576" s="140"/>
      <c r="B576" s="140"/>
      <c r="C576" s="140"/>
      <c r="D576" s="140"/>
      <c r="E576" s="140"/>
      <c r="F576" s="140"/>
      <c r="G576" s="140"/>
      <c r="H576" s="140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</row>
    <row r="577" spans="1:22" ht="15.75" customHeight="1" x14ac:dyDescent="0.2">
      <c r="A577" s="140"/>
      <c r="B577" s="140"/>
      <c r="C577" s="140"/>
      <c r="D577" s="140"/>
      <c r="E577" s="140"/>
      <c r="F577" s="140"/>
      <c r="G577" s="140"/>
      <c r="H577" s="14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</row>
    <row r="578" spans="1:22" ht="15.75" customHeight="1" x14ac:dyDescent="0.2">
      <c r="A578" s="140"/>
      <c r="B578" s="140"/>
      <c r="C578" s="140"/>
      <c r="D578" s="140"/>
      <c r="E578" s="140"/>
      <c r="F578" s="140"/>
      <c r="G578" s="140"/>
      <c r="H578" s="140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</row>
    <row r="579" spans="1:22" ht="15.75" customHeight="1" x14ac:dyDescent="0.2">
      <c r="A579" s="140"/>
      <c r="B579" s="140"/>
      <c r="C579" s="140"/>
      <c r="D579" s="140"/>
      <c r="E579" s="140"/>
      <c r="F579" s="140"/>
      <c r="G579" s="140"/>
      <c r="H579" s="14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</row>
    <row r="580" spans="1:22" ht="15.75" customHeight="1" x14ac:dyDescent="0.2">
      <c r="A580" s="140"/>
      <c r="B580" s="140"/>
      <c r="C580" s="140"/>
      <c r="D580" s="140"/>
      <c r="E580" s="140"/>
      <c r="F580" s="140"/>
      <c r="G580" s="140"/>
      <c r="H580" s="140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</row>
    <row r="581" spans="1:22" ht="15.75" customHeight="1" x14ac:dyDescent="0.2">
      <c r="A581" s="140"/>
      <c r="B581" s="140"/>
      <c r="C581" s="140"/>
      <c r="D581" s="140"/>
      <c r="E581" s="140"/>
      <c r="F581" s="140"/>
      <c r="G581" s="140"/>
      <c r="H581" s="14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</row>
    <row r="582" spans="1:22" ht="15.75" customHeight="1" x14ac:dyDescent="0.2">
      <c r="A582" s="140"/>
      <c r="B582" s="140"/>
      <c r="C582" s="140"/>
      <c r="D582" s="140"/>
      <c r="E582" s="140"/>
      <c r="F582" s="140"/>
      <c r="G582" s="140"/>
      <c r="H582" s="140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</row>
    <row r="583" spans="1:22" ht="15.75" customHeight="1" x14ac:dyDescent="0.2">
      <c r="A583" s="140"/>
      <c r="B583" s="140"/>
      <c r="C583" s="140"/>
      <c r="D583" s="140"/>
      <c r="E583" s="140"/>
      <c r="F583" s="140"/>
      <c r="G583" s="140"/>
      <c r="H583" s="14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</row>
    <row r="584" spans="1:22" ht="15.75" customHeight="1" x14ac:dyDescent="0.2">
      <c r="A584" s="140"/>
      <c r="B584" s="140"/>
      <c r="C584" s="140"/>
      <c r="D584" s="140"/>
      <c r="E584" s="140"/>
      <c r="F584" s="140"/>
      <c r="G584" s="140"/>
      <c r="H584" s="140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</row>
    <row r="585" spans="1:22" ht="15.75" customHeight="1" x14ac:dyDescent="0.2">
      <c r="A585" s="140"/>
      <c r="B585" s="140"/>
      <c r="C585" s="140"/>
      <c r="D585" s="140"/>
      <c r="E585" s="140"/>
      <c r="F585" s="140"/>
      <c r="G585" s="140"/>
      <c r="H585" s="14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</row>
    <row r="586" spans="1:22" ht="15.75" customHeight="1" x14ac:dyDescent="0.2">
      <c r="A586" s="140"/>
      <c r="B586" s="140"/>
      <c r="C586" s="140"/>
      <c r="D586" s="140"/>
      <c r="E586" s="140"/>
      <c r="F586" s="140"/>
      <c r="G586" s="140"/>
      <c r="H586" s="140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</row>
    <row r="587" spans="1:22" ht="15.75" customHeight="1" x14ac:dyDescent="0.2">
      <c r="A587" s="140"/>
      <c r="B587" s="140"/>
      <c r="C587" s="140"/>
      <c r="D587" s="140"/>
      <c r="E587" s="140"/>
      <c r="F587" s="140"/>
      <c r="G587" s="140"/>
      <c r="H587" s="14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</row>
    <row r="588" spans="1:22" ht="15.75" customHeight="1" x14ac:dyDescent="0.2">
      <c r="A588" s="140"/>
      <c r="B588" s="140"/>
      <c r="C588" s="140"/>
      <c r="D588" s="140"/>
      <c r="E588" s="140"/>
      <c r="F588" s="140"/>
      <c r="G588" s="140"/>
      <c r="H588" s="140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</row>
    <row r="589" spans="1:22" ht="15.75" customHeight="1" x14ac:dyDescent="0.2">
      <c r="A589" s="140"/>
      <c r="B589" s="140"/>
      <c r="C589" s="140"/>
      <c r="D589" s="140"/>
      <c r="E589" s="140"/>
      <c r="F589" s="140"/>
      <c r="G589" s="140"/>
      <c r="H589" s="14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</row>
    <row r="590" spans="1:22" ht="15.75" customHeight="1" x14ac:dyDescent="0.2">
      <c r="A590" s="140"/>
      <c r="B590" s="140"/>
      <c r="C590" s="140"/>
      <c r="D590" s="140"/>
      <c r="E590" s="140"/>
      <c r="F590" s="140"/>
      <c r="G590" s="140"/>
      <c r="H590" s="140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</row>
    <row r="591" spans="1:22" ht="15.75" customHeight="1" x14ac:dyDescent="0.2">
      <c r="A591" s="140"/>
      <c r="B591" s="140"/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</row>
    <row r="592" spans="1:22" ht="15.75" customHeight="1" x14ac:dyDescent="0.2">
      <c r="A592" s="140"/>
      <c r="B592" s="140"/>
      <c r="C592" s="140"/>
      <c r="D592" s="140"/>
      <c r="E592" s="140"/>
      <c r="F592" s="140"/>
      <c r="G592" s="140"/>
      <c r="H592" s="140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</row>
    <row r="593" spans="1:22" ht="15.75" customHeight="1" x14ac:dyDescent="0.2">
      <c r="A593" s="140"/>
      <c r="B593" s="140"/>
      <c r="C593" s="140"/>
      <c r="D593" s="140"/>
      <c r="E593" s="140"/>
      <c r="F593" s="140"/>
      <c r="G593" s="140"/>
      <c r="H593" s="14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</row>
    <row r="594" spans="1:22" ht="15.75" customHeight="1" x14ac:dyDescent="0.2">
      <c r="A594" s="140"/>
      <c r="B594" s="140"/>
      <c r="C594" s="140"/>
      <c r="D594" s="140"/>
      <c r="E594" s="140"/>
      <c r="F594" s="140"/>
      <c r="G594" s="140"/>
      <c r="H594" s="140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</row>
    <row r="595" spans="1:22" ht="15.75" customHeight="1" x14ac:dyDescent="0.2">
      <c r="A595" s="140"/>
      <c r="B595" s="140"/>
      <c r="C595" s="140"/>
      <c r="D595" s="140"/>
      <c r="E595" s="140"/>
      <c r="F595" s="140"/>
      <c r="G595" s="140"/>
      <c r="H595" s="14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</row>
    <row r="596" spans="1:22" ht="15.75" customHeight="1" x14ac:dyDescent="0.2">
      <c r="A596" s="140"/>
      <c r="B596" s="140"/>
      <c r="C596" s="140"/>
      <c r="D596" s="140"/>
      <c r="E596" s="140"/>
      <c r="F596" s="140"/>
      <c r="G596" s="140"/>
      <c r="H596" s="140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</row>
    <row r="597" spans="1:22" ht="15.75" customHeight="1" x14ac:dyDescent="0.2">
      <c r="A597" s="140"/>
      <c r="B597" s="140"/>
      <c r="C597" s="140"/>
      <c r="D597" s="140"/>
      <c r="E597" s="140"/>
      <c r="F597" s="140"/>
      <c r="G597" s="140"/>
      <c r="H597" s="14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</row>
    <row r="598" spans="1:22" ht="15.75" customHeight="1" x14ac:dyDescent="0.2">
      <c r="A598" s="140"/>
      <c r="B598" s="140"/>
      <c r="C598" s="140"/>
      <c r="D598" s="140"/>
      <c r="E598" s="140"/>
      <c r="F598" s="140"/>
      <c r="G598" s="140"/>
      <c r="H598" s="140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</row>
    <row r="599" spans="1:22" ht="15.75" customHeight="1" x14ac:dyDescent="0.2">
      <c r="A599" s="140"/>
      <c r="B599" s="140"/>
      <c r="C599" s="140"/>
      <c r="D599" s="140"/>
      <c r="E599" s="140"/>
      <c r="F599" s="140"/>
      <c r="G599" s="140"/>
      <c r="H599" s="14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</row>
    <row r="600" spans="1:22" ht="15.75" customHeight="1" x14ac:dyDescent="0.2">
      <c r="A600" s="140"/>
      <c r="B600" s="140"/>
      <c r="C600" s="140"/>
      <c r="D600" s="140"/>
      <c r="E600" s="140"/>
      <c r="F600" s="140"/>
      <c r="G600" s="140"/>
      <c r="H600" s="140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</row>
    <row r="601" spans="1:22" ht="15.75" customHeight="1" x14ac:dyDescent="0.2">
      <c r="A601" s="140"/>
      <c r="B601" s="140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</row>
    <row r="602" spans="1:22" ht="15.75" customHeight="1" x14ac:dyDescent="0.2">
      <c r="A602" s="140"/>
      <c r="B602" s="140"/>
      <c r="C602" s="140"/>
      <c r="D602" s="140"/>
      <c r="E602" s="140"/>
      <c r="F602" s="140"/>
      <c r="G602" s="140"/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</row>
    <row r="603" spans="1:22" ht="15.75" customHeight="1" x14ac:dyDescent="0.2">
      <c r="A603" s="140"/>
      <c r="B603" s="140"/>
      <c r="C603" s="140"/>
      <c r="D603" s="140"/>
      <c r="E603" s="140"/>
      <c r="F603" s="140"/>
      <c r="G603" s="140"/>
      <c r="H603" s="14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</row>
    <row r="604" spans="1:22" ht="15.75" customHeight="1" x14ac:dyDescent="0.2">
      <c r="A604" s="140"/>
      <c r="B604" s="140"/>
      <c r="C604" s="140"/>
      <c r="D604" s="140"/>
      <c r="E604" s="140"/>
      <c r="F604" s="140"/>
      <c r="G604" s="140"/>
      <c r="H604" s="140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</row>
    <row r="605" spans="1:22" ht="15.75" customHeight="1" x14ac:dyDescent="0.2">
      <c r="A605" s="140"/>
      <c r="B605" s="140"/>
      <c r="C605" s="140"/>
      <c r="D605" s="140"/>
      <c r="E605" s="140"/>
      <c r="F605" s="140"/>
      <c r="G605" s="140"/>
      <c r="H605" s="14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</row>
    <row r="606" spans="1:22" ht="15.75" customHeight="1" x14ac:dyDescent="0.2">
      <c r="A606" s="140"/>
      <c r="B606" s="140"/>
      <c r="C606" s="140"/>
      <c r="D606" s="140"/>
      <c r="E606" s="140"/>
      <c r="F606" s="140"/>
      <c r="G606" s="140"/>
      <c r="H606" s="140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</row>
    <row r="607" spans="1:22" ht="15.75" customHeight="1" x14ac:dyDescent="0.2">
      <c r="A607" s="140"/>
      <c r="B607" s="140"/>
      <c r="C607" s="140"/>
      <c r="D607" s="140"/>
      <c r="E607" s="140"/>
      <c r="F607" s="140"/>
      <c r="G607" s="140"/>
      <c r="H607" s="14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</row>
    <row r="608" spans="1:22" ht="15.75" customHeight="1" x14ac:dyDescent="0.2">
      <c r="A608" s="140"/>
      <c r="B608" s="140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</row>
    <row r="609" spans="1:22" ht="15.75" customHeight="1" x14ac:dyDescent="0.2">
      <c r="A609" s="140"/>
      <c r="B609" s="140"/>
      <c r="C609" s="140"/>
      <c r="D609" s="140"/>
      <c r="E609" s="140"/>
      <c r="F609" s="140"/>
      <c r="G609" s="140"/>
      <c r="H609" s="14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</row>
    <row r="610" spans="1:22" ht="15.75" customHeight="1" x14ac:dyDescent="0.2">
      <c r="A610" s="140"/>
      <c r="B610" s="140"/>
      <c r="C610" s="140"/>
      <c r="D610" s="140"/>
      <c r="E610" s="140"/>
      <c r="F610" s="140"/>
      <c r="G610" s="140"/>
      <c r="H610" s="140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</row>
    <row r="611" spans="1:22" ht="15.75" customHeight="1" x14ac:dyDescent="0.2">
      <c r="A611" s="140"/>
      <c r="B611" s="140"/>
      <c r="C611" s="140"/>
      <c r="D611" s="140"/>
      <c r="E611" s="140"/>
      <c r="F611" s="140"/>
      <c r="G611" s="140"/>
      <c r="H611" s="14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</row>
    <row r="612" spans="1:22" ht="15.75" customHeight="1" x14ac:dyDescent="0.2">
      <c r="A612" s="140"/>
      <c r="B612" s="140"/>
      <c r="C612" s="140"/>
      <c r="D612" s="140"/>
      <c r="E612" s="140"/>
      <c r="F612" s="140"/>
      <c r="G612" s="140"/>
      <c r="H612" s="140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</row>
    <row r="613" spans="1:22" ht="15.75" customHeight="1" x14ac:dyDescent="0.2">
      <c r="A613" s="140"/>
      <c r="B613" s="140"/>
      <c r="C613" s="140"/>
      <c r="D613" s="140"/>
      <c r="E613" s="140"/>
      <c r="F613" s="140"/>
      <c r="G613" s="140"/>
      <c r="H613" s="14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</row>
    <row r="614" spans="1:22" ht="15.75" customHeight="1" x14ac:dyDescent="0.2">
      <c r="A614" s="140"/>
      <c r="B614" s="140"/>
      <c r="C614" s="140"/>
      <c r="D614" s="140"/>
      <c r="E614" s="140"/>
      <c r="F614" s="140"/>
      <c r="G614" s="140"/>
      <c r="H614" s="140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</row>
    <row r="615" spans="1:22" ht="15.75" customHeight="1" x14ac:dyDescent="0.2">
      <c r="A615" s="140"/>
      <c r="B615" s="140"/>
      <c r="C615" s="140"/>
      <c r="D615" s="140"/>
      <c r="E615" s="140"/>
      <c r="F615" s="140"/>
      <c r="G615" s="140"/>
      <c r="H615" s="14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</row>
    <row r="616" spans="1:22" ht="15.75" customHeight="1" x14ac:dyDescent="0.2">
      <c r="A616" s="140"/>
      <c r="B616" s="140"/>
      <c r="C616" s="140"/>
      <c r="D616" s="140"/>
      <c r="E616" s="140"/>
      <c r="F616" s="140"/>
      <c r="G616" s="140"/>
      <c r="H616" s="140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</row>
    <row r="617" spans="1:22" ht="15.75" customHeight="1" x14ac:dyDescent="0.2">
      <c r="A617" s="140"/>
      <c r="B617" s="140"/>
      <c r="C617" s="140"/>
      <c r="D617" s="140"/>
      <c r="E617" s="140"/>
      <c r="F617" s="140"/>
      <c r="G617" s="140"/>
      <c r="H617" s="14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</row>
    <row r="618" spans="1:22" ht="15.75" customHeight="1" x14ac:dyDescent="0.2">
      <c r="A618" s="140"/>
      <c r="B618" s="140"/>
      <c r="C618" s="140"/>
      <c r="D618" s="140"/>
      <c r="E618" s="140"/>
      <c r="F618" s="140"/>
      <c r="G618" s="140"/>
      <c r="H618" s="140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</row>
    <row r="619" spans="1:22" ht="15.75" customHeight="1" x14ac:dyDescent="0.2">
      <c r="A619" s="140"/>
      <c r="B619" s="140"/>
      <c r="C619" s="140"/>
      <c r="D619" s="140"/>
      <c r="E619" s="140"/>
      <c r="F619" s="140"/>
      <c r="G619" s="140"/>
      <c r="H619" s="14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</row>
    <row r="620" spans="1:22" ht="15.75" customHeight="1" x14ac:dyDescent="0.2">
      <c r="A620" s="140"/>
      <c r="B620" s="140"/>
      <c r="C620" s="140"/>
      <c r="D620" s="140"/>
      <c r="E620" s="140"/>
      <c r="F620" s="140"/>
      <c r="G620" s="140"/>
      <c r="H620" s="140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</row>
    <row r="621" spans="1:22" ht="15.75" customHeight="1" x14ac:dyDescent="0.2">
      <c r="A621" s="140"/>
      <c r="B621" s="140"/>
      <c r="C621" s="140"/>
      <c r="D621" s="140"/>
      <c r="E621" s="140"/>
      <c r="F621" s="140"/>
      <c r="G621" s="140"/>
      <c r="H621" s="14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</row>
    <row r="622" spans="1:22" ht="15.75" customHeight="1" x14ac:dyDescent="0.2">
      <c r="A622" s="140"/>
      <c r="B622" s="140"/>
      <c r="C622" s="140"/>
      <c r="D622" s="140"/>
      <c r="E622" s="140"/>
      <c r="F622" s="140"/>
      <c r="G622" s="140"/>
      <c r="H622" s="140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</row>
    <row r="623" spans="1:22" ht="15.75" customHeight="1" x14ac:dyDescent="0.2">
      <c r="A623" s="140"/>
      <c r="B623" s="140"/>
      <c r="C623" s="140"/>
      <c r="D623" s="140"/>
      <c r="E623" s="140"/>
      <c r="F623" s="140"/>
      <c r="G623" s="140"/>
      <c r="H623" s="14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</row>
    <row r="624" spans="1:22" ht="15.75" customHeight="1" x14ac:dyDescent="0.2">
      <c r="A624" s="140"/>
      <c r="B624" s="140"/>
      <c r="C624" s="140"/>
      <c r="D624" s="140"/>
      <c r="E624" s="140"/>
      <c r="F624" s="140"/>
      <c r="G624" s="140"/>
      <c r="H624" s="140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</row>
    <row r="625" spans="1:22" ht="15.75" customHeight="1" x14ac:dyDescent="0.2">
      <c r="A625" s="140"/>
      <c r="B625" s="140"/>
      <c r="C625" s="140"/>
      <c r="D625" s="140"/>
      <c r="E625" s="140"/>
      <c r="F625" s="140"/>
      <c r="G625" s="140"/>
      <c r="H625" s="14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</row>
    <row r="626" spans="1:22" ht="15.75" customHeight="1" x14ac:dyDescent="0.2">
      <c r="A626" s="140"/>
      <c r="B626" s="140"/>
      <c r="C626" s="140"/>
      <c r="D626" s="140"/>
      <c r="E626" s="140"/>
      <c r="F626" s="140"/>
      <c r="G626" s="140"/>
      <c r="H626" s="140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</row>
    <row r="627" spans="1:22" ht="15.75" customHeight="1" x14ac:dyDescent="0.2">
      <c r="A627" s="140"/>
      <c r="B627" s="140"/>
      <c r="C627" s="140"/>
      <c r="D627" s="140"/>
      <c r="E627" s="140"/>
      <c r="F627" s="140"/>
      <c r="G627" s="140"/>
      <c r="H627" s="14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</row>
    <row r="628" spans="1:22" ht="15.75" customHeight="1" x14ac:dyDescent="0.2">
      <c r="A628" s="140"/>
      <c r="B628" s="140"/>
      <c r="C628" s="140"/>
      <c r="D628" s="140"/>
      <c r="E628" s="140"/>
      <c r="F628" s="140"/>
      <c r="G628" s="140"/>
      <c r="H628" s="140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</row>
    <row r="629" spans="1:22" ht="15.75" customHeight="1" x14ac:dyDescent="0.2">
      <c r="A629" s="140"/>
      <c r="B629" s="140"/>
      <c r="C629" s="140"/>
      <c r="D629" s="140"/>
      <c r="E629" s="140"/>
      <c r="F629" s="140"/>
      <c r="G629" s="140"/>
      <c r="H629" s="14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</row>
    <row r="630" spans="1:22" ht="15.75" customHeight="1" x14ac:dyDescent="0.2">
      <c r="A630" s="140"/>
      <c r="B630" s="140"/>
      <c r="C630" s="140"/>
      <c r="D630" s="140"/>
      <c r="E630" s="140"/>
      <c r="F630" s="140"/>
      <c r="G630" s="140"/>
      <c r="H630" s="140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</row>
    <row r="631" spans="1:22" ht="15.75" customHeight="1" x14ac:dyDescent="0.2">
      <c r="A631" s="140"/>
      <c r="B631" s="140"/>
      <c r="C631" s="140"/>
      <c r="D631" s="140"/>
      <c r="E631" s="140"/>
      <c r="F631" s="140"/>
      <c r="G631" s="140"/>
      <c r="H631" s="14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</row>
    <row r="632" spans="1:22" ht="15.75" customHeight="1" x14ac:dyDescent="0.2">
      <c r="A632" s="140"/>
      <c r="B632" s="140"/>
      <c r="C632" s="140"/>
      <c r="D632" s="140"/>
      <c r="E632" s="140"/>
      <c r="F632" s="140"/>
      <c r="G632" s="140"/>
      <c r="H632" s="140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</row>
    <row r="633" spans="1:22" ht="15.75" customHeight="1" x14ac:dyDescent="0.2">
      <c r="A633" s="140"/>
      <c r="B633" s="140"/>
      <c r="C633" s="140"/>
      <c r="D633" s="140"/>
      <c r="E633" s="140"/>
      <c r="F633" s="140"/>
      <c r="G633" s="140"/>
      <c r="H633" s="14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</row>
    <row r="634" spans="1:22" ht="15.75" customHeight="1" x14ac:dyDescent="0.2">
      <c r="A634" s="140"/>
      <c r="B634" s="140"/>
      <c r="C634" s="140"/>
      <c r="D634" s="140"/>
      <c r="E634" s="140"/>
      <c r="F634" s="140"/>
      <c r="G634" s="140"/>
      <c r="H634" s="140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</row>
    <row r="635" spans="1:22" ht="15.75" customHeight="1" x14ac:dyDescent="0.2">
      <c r="A635" s="140"/>
      <c r="B635" s="140"/>
      <c r="C635" s="140"/>
      <c r="D635" s="140"/>
      <c r="E635" s="140"/>
      <c r="F635" s="140"/>
      <c r="G635" s="140"/>
      <c r="H635" s="14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</row>
    <row r="636" spans="1:22" ht="15.75" customHeight="1" x14ac:dyDescent="0.2">
      <c r="A636" s="140"/>
      <c r="B636" s="140"/>
      <c r="C636" s="140"/>
      <c r="D636" s="140"/>
      <c r="E636" s="140"/>
      <c r="F636" s="140"/>
      <c r="G636" s="140"/>
      <c r="H636" s="140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</row>
    <row r="637" spans="1:22" ht="15.75" customHeight="1" x14ac:dyDescent="0.2">
      <c r="A637" s="140"/>
      <c r="B637" s="140"/>
      <c r="C637" s="140"/>
      <c r="D637" s="140"/>
      <c r="E637" s="140"/>
      <c r="F637" s="140"/>
      <c r="G637" s="140"/>
      <c r="H637" s="14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</row>
    <row r="638" spans="1:22" ht="15.75" customHeight="1" x14ac:dyDescent="0.2">
      <c r="A638" s="140"/>
      <c r="B638" s="140"/>
      <c r="C638" s="140"/>
      <c r="D638" s="140"/>
      <c r="E638" s="140"/>
      <c r="F638" s="140"/>
      <c r="G638" s="140"/>
      <c r="H638" s="140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</row>
    <row r="639" spans="1:22" ht="15.75" customHeight="1" x14ac:dyDescent="0.2">
      <c r="A639" s="140"/>
      <c r="B639" s="140"/>
      <c r="C639" s="140"/>
      <c r="D639" s="140"/>
      <c r="E639" s="140"/>
      <c r="F639" s="140"/>
      <c r="G639" s="140"/>
      <c r="H639" s="14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</row>
    <row r="640" spans="1:22" ht="15.75" customHeight="1" x14ac:dyDescent="0.2">
      <c r="A640" s="140"/>
      <c r="B640" s="140"/>
      <c r="C640" s="140"/>
      <c r="D640" s="140"/>
      <c r="E640" s="140"/>
      <c r="F640" s="140"/>
      <c r="G640" s="140"/>
      <c r="H640" s="140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</row>
    <row r="641" spans="1:22" ht="15.75" customHeight="1" x14ac:dyDescent="0.2">
      <c r="A641" s="140"/>
      <c r="B641" s="140"/>
      <c r="C641" s="140"/>
      <c r="D641" s="140"/>
      <c r="E641" s="140"/>
      <c r="F641" s="140"/>
      <c r="G641" s="140"/>
      <c r="H641" s="14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</row>
    <row r="642" spans="1:22" ht="15.75" customHeight="1" x14ac:dyDescent="0.2">
      <c r="A642" s="140"/>
      <c r="B642" s="140"/>
      <c r="C642" s="140"/>
      <c r="D642" s="140"/>
      <c r="E642" s="140"/>
      <c r="F642" s="140"/>
      <c r="G642" s="140"/>
      <c r="H642" s="140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</row>
    <row r="643" spans="1:22" ht="15.75" customHeight="1" x14ac:dyDescent="0.2">
      <c r="A643" s="140"/>
      <c r="B643" s="140"/>
      <c r="C643" s="140"/>
      <c r="D643" s="140"/>
      <c r="E643" s="140"/>
      <c r="F643" s="140"/>
      <c r="G643" s="140"/>
      <c r="H643" s="14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</row>
    <row r="644" spans="1:22" ht="15.75" customHeight="1" x14ac:dyDescent="0.2">
      <c r="A644" s="140"/>
      <c r="B644" s="140"/>
      <c r="C644" s="140"/>
      <c r="D644" s="140"/>
      <c r="E644" s="140"/>
      <c r="F644" s="140"/>
      <c r="G644" s="140"/>
      <c r="H644" s="140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</row>
    <row r="645" spans="1:22" ht="15.75" customHeight="1" x14ac:dyDescent="0.2">
      <c r="A645" s="140"/>
      <c r="B645" s="140"/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</row>
    <row r="646" spans="1:22" ht="15.75" customHeight="1" x14ac:dyDescent="0.2">
      <c r="A646" s="140"/>
      <c r="B646" s="140"/>
      <c r="C646" s="140"/>
      <c r="D646" s="140"/>
      <c r="E646" s="140"/>
      <c r="F646" s="140"/>
      <c r="G646" s="140"/>
      <c r="H646" s="140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</row>
    <row r="647" spans="1:22" ht="15.75" customHeight="1" x14ac:dyDescent="0.2">
      <c r="A647" s="140"/>
      <c r="B647" s="140"/>
      <c r="C647" s="140"/>
      <c r="D647" s="140"/>
      <c r="E647" s="140"/>
      <c r="F647" s="140"/>
      <c r="G647" s="140"/>
      <c r="H647" s="14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</row>
    <row r="648" spans="1:22" ht="15.75" customHeight="1" x14ac:dyDescent="0.2">
      <c r="A648" s="140"/>
      <c r="B648" s="140"/>
      <c r="C648" s="140"/>
      <c r="D648" s="140"/>
      <c r="E648" s="140"/>
      <c r="F648" s="140"/>
      <c r="G648" s="140"/>
      <c r="H648" s="140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</row>
    <row r="649" spans="1:22" ht="15.75" customHeight="1" x14ac:dyDescent="0.2">
      <c r="A649" s="140"/>
      <c r="B649" s="140"/>
      <c r="C649" s="140"/>
      <c r="D649" s="140"/>
      <c r="E649" s="140"/>
      <c r="F649" s="140"/>
      <c r="G649" s="140"/>
      <c r="H649" s="14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</row>
    <row r="650" spans="1:22" ht="15.75" customHeight="1" x14ac:dyDescent="0.2">
      <c r="A650" s="140"/>
      <c r="B650" s="140"/>
      <c r="C650" s="140"/>
      <c r="D650" s="140"/>
      <c r="E650" s="140"/>
      <c r="F650" s="140"/>
      <c r="G650" s="140"/>
      <c r="H650" s="140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</row>
    <row r="651" spans="1:22" ht="15.75" customHeight="1" x14ac:dyDescent="0.2">
      <c r="A651" s="140"/>
      <c r="B651" s="140"/>
      <c r="C651" s="140"/>
      <c r="D651" s="140"/>
      <c r="E651" s="140"/>
      <c r="F651" s="140"/>
      <c r="G651" s="140"/>
      <c r="H651" s="14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</row>
    <row r="652" spans="1:22" ht="15.75" customHeight="1" x14ac:dyDescent="0.2">
      <c r="A652" s="140"/>
      <c r="B652" s="140"/>
      <c r="C652" s="140"/>
      <c r="D652" s="140"/>
      <c r="E652" s="140"/>
      <c r="F652" s="140"/>
      <c r="G652" s="140"/>
      <c r="H652" s="140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</row>
    <row r="653" spans="1:22" ht="15.75" customHeight="1" x14ac:dyDescent="0.2">
      <c r="A653" s="140"/>
      <c r="B653" s="140"/>
      <c r="C653" s="140"/>
      <c r="D653" s="140"/>
      <c r="E653" s="140"/>
      <c r="F653" s="140"/>
      <c r="G653" s="140"/>
      <c r="H653" s="14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</row>
    <row r="654" spans="1:22" ht="15.75" customHeight="1" x14ac:dyDescent="0.2">
      <c r="A654" s="140"/>
      <c r="B654" s="140"/>
      <c r="C654" s="140"/>
      <c r="D654" s="140"/>
      <c r="E654" s="140"/>
      <c r="F654" s="140"/>
      <c r="G654" s="140"/>
      <c r="H654" s="140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</row>
    <row r="655" spans="1:22" ht="15.75" customHeight="1" x14ac:dyDescent="0.2">
      <c r="A655" s="140"/>
      <c r="B655" s="140"/>
      <c r="C655" s="140"/>
      <c r="D655" s="140"/>
      <c r="E655" s="140"/>
      <c r="F655" s="140"/>
      <c r="G655" s="140"/>
      <c r="H655" s="14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</row>
    <row r="656" spans="1:22" ht="15.75" customHeight="1" x14ac:dyDescent="0.2">
      <c r="A656" s="140"/>
      <c r="B656" s="140"/>
      <c r="C656" s="140"/>
      <c r="D656" s="140"/>
      <c r="E656" s="140"/>
      <c r="F656" s="140"/>
      <c r="G656" s="140"/>
      <c r="H656" s="140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</row>
    <row r="657" spans="1:22" ht="15.75" customHeight="1" x14ac:dyDescent="0.2">
      <c r="A657" s="140"/>
      <c r="B657" s="140"/>
      <c r="C657" s="140"/>
      <c r="D657" s="140"/>
      <c r="E657" s="140"/>
      <c r="F657" s="140"/>
      <c r="G657" s="140"/>
      <c r="H657" s="14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</row>
    <row r="658" spans="1:22" ht="15.75" customHeight="1" x14ac:dyDescent="0.2">
      <c r="A658" s="140"/>
      <c r="B658" s="140"/>
      <c r="C658" s="140"/>
      <c r="D658" s="140"/>
      <c r="E658" s="140"/>
      <c r="F658" s="140"/>
      <c r="G658" s="140"/>
      <c r="H658" s="140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</row>
    <row r="659" spans="1:22" ht="15.75" customHeight="1" x14ac:dyDescent="0.2">
      <c r="A659" s="140"/>
      <c r="B659" s="140"/>
      <c r="C659" s="140"/>
      <c r="D659" s="140"/>
      <c r="E659" s="140"/>
      <c r="F659" s="140"/>
      <c r="G659" s="140"/>
      <c r="H659" s="14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</row>
    <row r="660" spans="1:22" ht="15.75" customHeight="1" x14ac:dyDescent="0.2">
      <c r="A660" s="140"/>
      <c r="B660" s="140"/>
      <c r="C660" s="140"/>
      <c r="D660" s="140"/>
      <c r="E660" s="140"/>
      <c r="F660" s="140"/>
      <c r="G660" s="140"/>
      <c r="H660" s="140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</row>
    <row r="661" spans="1:22" ht="15.75" customHeight="1" x14ac:dyDescent="0.2">
      <c r="A661" s="140"/>
      <c r="B661" s="140"/>
      <c r="C661" s="140"/>
      <c r="D661" s="140"/>
      <c r="E661" s="140"/>
      <c r="F661" s="140"/>
      <c r="G661" s="140"/>
      <c r="H661" s="14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</row>
    <row r="662" spans="1:22" ht="15.75" customHeight="1" x14ac:dyDescent="0.2">
      <c r="A662" s="140"/>
      <c r="B662" s="140"/>
      <c r="C662" s="140"/>
      <c r="D662" s="140"/>
      <c r="E662" s="140"/>
      <c r="F662" s="140"/>
      <c r="G662" s="140"/>
      <c r="H662" s="140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</row>
    <row r="663" spans="1:22" ht="15.75" customHeight="1" x14ac:dyDescent="0.2">
      <c r="A663" s="140"/>
      <c r="B663" s="140"/>
      <c r="C663" s="140"/>
      <c r="D663" s="140"/>
      <c r="E663" s="140"/>
      <c r="F663" s="140"/>
      <c r="G663" s="140"/>
      <c r="H663" s="14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</row>
    <row r="664" spans="1:22" ht="15.75" customHeight="1" x14ac:dyDescent="0.2">
      <c r="A664" s="140"/>
      <c r="B664" s="140"/>
      <c r="C664" s="140"/>
      <c r="D664" s="140"/>
      <c r="E664" s="140"/>
      <c r="F664" s="140"/>
      <c r="G664" s="140"/>
      <c r="H664" s="140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</row>
    <row r="665" spans="1:22" ht="15.75" customHeight="1" x14ac:dyDescent="0.2">
      <c r="A665" s="140"/>
      <c r="B665" s="140"/>
      <c r="C665" s="140"/>
      <c r="D665" s="140"/>
      <c r="E665" s="140"/>
      <c r="F665" s="140"/>
      <c r="G665" s="140"/>
      <c r="H665" s="14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</row>
    <row r="666" spans="1:22" ht="15.75" customHeight="1" x14ac:dyDescent="0.2">
      <c r="A666" s="140"/>
      <c r="B666" s="140"/>
      <c r="C666" s="140"/>
      <c r="D666" s="140"/>
      <c r="E666" s="140"/>
      <c r="F666" s="140"/>
      <c r="G666" s="140"/>
      <c r="H666" s="140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</row>
    <row r="667" spans="1:22" ht="15.75" customHeight="1" x14ac:dyDescent="0.2">
      <c r="A667" s="140"/>
      <c r="B667" s="140"/>
      <c r="C667" s="140"/>
      <c r="D667" s="140"/>
      <c r="E667" s="140"/>
      <c r="F667" s="140"/>
      <c r="G667" s="140"/>
      <c r="H667" s="14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</row>
    <row r="668" spans="1:22" ht="15.75" customHeight="1" x14ac:dyDescent="0.2">
      <c r="A668" s="140"/>
      <c r="B668" s="140"/>
      <c r="C668" s="140"/>
      <c r="D668" s="140"/>
      <c r="E668" s="140"/>
      <c r="F668" s="140"/>
      <c r="G668" s="140"/>
      <c r="H668" s="140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</row>
    <row r="669" spans="1:22" ht="15.75" customHeight="1" x14ac:dyDescent="0.2">
      <c r="A669" s="140"/>
      <c r="B669" s="140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</row>
    <row r="670" spans="1:22" ht="15.75" customHeight="1" x14ac:dyDescent="0.2">
      <c r="A670" s="140"/>
      <c r="B670" s="140"/>
      <c r="C670" s="140"/>
      <c r="D670" s="140"/>
      <c r="E670" s="140"/>
      <c r="F670" s="140"/>
      <c r="G670" s="140"/>
      <c r="H670" s="140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</row>
    <row r="671" spans="1:22" ht="15.75" customHeight="1" x14ac:dyDescent="0.2">
      <c r="A671" s="140"/>
      <c r="B671" s="140"/>
      <c r="C671" s="140"/>
      <c r="D671" s="140"/>
      <c r="E671" s="140"/>
      <c r="F671" s="140"/>
      <c r="G671" s="140"/>
      <c r="H671" s="14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</row>
    <row r="672" spans="1:22" ht="15.75" customHeight="1" x14ac:dyDescent="0.2">
      <c r="A672" s="140"/>
      <c r="B672" s="140"/>
      <c r="C672" s="140"/>
      <c r="D672" s="140"/>
      <c r="E672" s="140"/>
      <c r="F672" s="140"/>
      <c r="G672" s="140"/>
      <c r="H672" s="140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</row>
    <row r="673" spans="1:22" ht="15.75" customHeight="1" x14ac:dyDescent="0.2">
      <c r="A673" s="140"/>
      <c r="B673" s="140"/>
      <c r="C673" s="140"/>
      <c r="D673" s="140"/>
      <c r="E673" s="140"/>
      <c r="F673" s="140"/>
      <c r="G673" s="140"/>
      <c r="H673" s="14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</row>
    <row r="674" spans="1:22" ht="15.75" customHeight="1" x14ac:dyDescent="0.2">
      <c r="A674" s="140"/>
      <c r="B674" s="140"/>
      <c r="C674" s="140"/>
      <c r="D674" s="140"/>
      <c r="E674" s="140"/>
      <c r="F674" s="140"/>
      <c r="G674" s="140"/>
      <c r="H674" s="140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</row>
    <row r="675" spans="1:22" ht="15.75" customHeight="1" x14ac:dyDescent="0.2">
      <c r="A675" s="140"/>
      <c r="B675" s="140"/>
      <c r="C675" s="140"/>
      <c r="D675" s="140"/>
      <c r="E675" s="140"/>
      <c r="F675" s="140"/>
      <c r="G675" s="140"/>
      <c r="H675" s="14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</row>
    <row r="676" spans="1:22" ht="15.75" customHeight="1" x14ac:dyDescent="0.2">
      <c r="A676" s="140"/>
      <c r="B676" s="140"/>
      <c r="C676" s="140"/>
      <c r="D676" s="140"/>
      <c r="E676" s="140"/>
      <c r="F676" s="140"/>
      <c r="G676" s="140"/>
      <c r="H676" s="140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</row>
    <row r="677" spans="1:22" ht="15.75" customHeight="1" x14ac:dyDescent="0.2">
      <c r="A677" s="140"/>
      <c r="B677" s="140"/>
      <c r="C677" s="140"/>
      <c r="D677" s="140"/>
      <c r="E677" s="140"/>
      <c r="F677" s="140"/>
      <c r="G677" s="140"/>
      <c r="H677" s="14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</row>
    <row r="678" spans="1:22" ht="15.75" customHeight="1" x14ac:dyDescent="0.2">
      <c r="A678" s="140"/>
      <c r="B678" s="140"/>
      <c r="C678" s="140"/>
      <c r="D678" s="140"/>
      <c r="E678" s="140"/>
      <c r="F678" s="140"/>
      <c r="G678" s="140"/>
      <c r="H678" s="140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</row>
    <row r="679" spans="1:22" ht="15.75" customHeight="1" x14ac:dyDescent="0.2">
      <c r="A679" s="140"/>
      <c r="B679" s="140"/>
      <c r="C679" s="140"/>
      <c r="D679" s="140"/>
      <c r="E679" s="140"/>
      <c r="F679" s="140"/>
      <c r="G679" s="140"/>
      <c r="H679" s="14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</row>
    <row r="680" spans="1:22" ht="15.75" customHeight="1" x14ac:dyDescent="0.2">
      <c r="A680" s="140"/>
      <c r="B680" s="140"/>
      <c r="C680" s="140"/>
      <c r="D680" s="140"/>
      <c r="E680" s="140"/>
      <c r="F680" s="140"/>
      <c r="G680" s="140"/>
      <c r="H680" s="140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</row>
    <row r="681" spans="1:22" ht="15.75" customHeight="1" x14ac:dyDescent="0.2">
      <c r="A681" s="140"/>
      <c r="B681" s="140"/>
      <c r="C681" s="140"/>
      <c r="D681" s="140"/>
      <c r="E681" s="140"/>
      <c r="F681" s="140"/>
      <c r="G681" s="140"/>
      <c r="H681" s="14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</row>
    <row r="682" spans="1:22" ht="15.75" customHeight="1" x14ac:dyDescent="0.2">
      <c r="A682" s="140"/>
      <c r="B682" s="140"/>
      <c r="C682" s="140"/>
      <c r="D682" s="140"/>
      <c r="E682" s="140"/>
      <c r="F682" s="140"/>
      <c r="G682" s="140"/>
      <c r="H682" s="140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</row>
    <row r="683" spans="1:22" ht="15.75" customHeight="1" x14ac:dyDescent="0.2">
      <c r="A683" s="140"/>
      <c r="B683" s="140"/>
      <c r="C683" s="140"/>
      <c r="D683" s="140"/>
      <c r="E683" s="140"/>
      <c r="F683" s="140"/>
      <c r="G683" s="140"/>
      <c r="H683" s="14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</row>
    <row r="684" spans="1:22" ht="15.75" customHeight="1" x14ac:dyDescent="0.2">
      <c r="A684" s="140"/>
      <c r="B684" s="140"/>
      <c r="C684" s="140"/>
      <c r="D684" s="140"/>
      <c r="E684" s="140"/>
      <c r="F684" s="140"/>
      <c r="G684" s="140"/>
      <c r="H684" s="140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</row>
    <row r="685" spans="1:22" ht="15.75" customHeight="1" x14ac:dyDescent="0.2">
      <c r="A685" s="140"/>
      <c r="B685" s="140"/>
      <c r="C685" s="140"/>
      <c r="D685" s="140"/>
      <c r="E685" s="140"/>
      <c r="F685" s="140"/>
      <c r="G685" s="140"/>
      <c r="H685" s="14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</row>
    <row r="686" spans="1:22" ht="15.75" customHeight="1" x14ac:dyDescent="0.2">
      <c r="A686" s="140"/>
      <c r="B686" s="140"/>
      <c r="C686" s="140"/>
      <c r="D686" s="140"/>
      <c r="E686" s="140"/>
      <c r="F686" s="140"/>
      <c r="G686" s="140"/>
      <c r="H686" s="140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</row>
    <row r="687" spans="1:22" ht="15.75" customHeight="1" x14ac:dyDescent="0.2">
      <c r="A687" s="140"/>
      <c r="B687" s="140"/>
      <c r="C687" s="140"/>
      <c r="D687" s="140"/>
      <c r="E687" s="140"/>
      <c r="F687" s="140"/>
      <c r="G687" s="140"/>
      <c r="H687" s="14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</row>
    <row r="688" spans="1:22" ht="15.75" customHeight="1" x14ac:dyDescent="0.2">
      <c r="A688" s="140"/>
      <c r="B688" s="140"/>
      <c r="C688" s="140"/>
      <c r="D688" s="140"/>
      <c r="E688" s="140"/>
      <c r="F688" s="140"/>
      <c r="G688" s="140"/>
      <c r="H688" s="140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</row>
    <row r="689" spans="1:22" ht="15.75" customHeight="1" x14ac:dyDescent="0.2">
      <c r="A689" s="140"/>
      <c r="B689" s="140"/>
      <c r="C689" s="140"/>
      <c r="D689" s="140"/>
      <c r="E689" s="140"/>
      <c r="F689" s="140"/>
      <c r="G689" s="140"/>
      <c r="H689" s="14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</row>
    <row r="690" spans="1:22" ht="15.75" customHeight="1" x14ac:dyDescent="0.2">
      <c r="A690" s="140"/>
      <c r="B690" s="140"/>
      <c r="C690" s="140"/>
      <c r="D690" s="140"/>
      <c r="E690" s="140"/>
      <c r="F690" s="140"/>
      <c r="G690" s="140"/>
      <c r="H690" s="140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</row>
    <row r="691" spans="1:22" ht="15.75" customHeight="1" x14ac:dyDescent="0.2">
      <c r="A691" s="140"/>
      <c r="B691" s="140"/>
      <c r="C691" s="140"/>
      <c r="D691" s="140"/>
      <c r="E691" s="140"/>
      <c r="F691" s="140"/>
      <c r="G691" s="140"/>
      <c r="H691" s="14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</row>
    <row r="692" spans="1:22" ht="15.75" customHeight="1" x14ac:dyDescent="0.2">
      <c r="A692" s="140"/>
      <c r="B692" s="140"/>
      <c r="C692" s="140"/>
      <c r="D692" s="140"/>
      <c r="E692" s="140"/>
      <c r="F692" s="140"/>
      <c r="G692" s="140"/>
      <c r="H692" s="140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</row>
    <row r="693" spans="1:22" ht="15.75" customHeight="1" x14ac:dyDescent="0.2">
      <c r="A693" s="140"/>
      <c r="B693" s="140"/>
      <c r="C693" s="140"/>
      <c r="D693" s="140"/>
      <c r="E693" s="140"/>
      <c r="F693" s="140"/>
      <c r="G693" s="140"/>
      <c r="H693" s="14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</row>
    <row r="694" spans="1:22" ht="15.75" customHeight="1" x14ac:dyDescent="0.2">
      <c r="A694" s="140"/>
      <c r="B694" s="140"/>
      <c r="C694" s="140"/>
      <c r="D694" s="140"/>
      <c r="E694" s="140"/>
      <c r="F694" s="140"/>
      <c r="G694" s="140"/>
      <c r="H694" s="140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</row>
    <row r="695" spans="1:22" ht="15.75" customHeight="1" x14ac:dyDescent="0.2">
      <c r="A695" s="140"/>
      <c r="B695" s="140"/>
      <c r="C695" s="140"/>
      <c r="D695" s="140"/>
      <c r="E695" s="140"/>
      <c r="F695" s="140"/>
      <c r="G695" s="140"/>
      <c r="H695" s="14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</row>
    <row r="696" spans="1:22" ht="15.75" customHeight="1" x14ac:dyDescent="0.2">
      <c r="A696" s="140"/>
      <c r="B696" s="140"/>
      <c r="C696" s="140"/>
      <c r="D696" s="140"/>
      <c r="E696" s="140"/>
      <c r="F696" s="140"/>
      <c r="G696" s="140"/>
      <c r="H696" s="140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</row>
    <row r="697" spans="1:22" ht="15.75" customHeight="1" x14ac:dyDescent="0.2">
      <c r="A697" s="140"/>
      <c r="B697" s="140"/>
      <c r="C697" s="140"/>
      <c r="D697" s="140"/>
      <c r="E697" s="140"/>
      <c r="F697" s="140"/>
      <c r="G697" s="140"/>
      <c r="H697" s="14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</row>
    <row r="698" spans="1:22" ht="15.75" customHeight="1" x14ac:dyDescent="0.2">
      <c r="A698" s="140"/>
      <c r="B698" s="140"/>
      <c r="C698" s="140"/>
      <c r="D698" s="140"/>
      <c r="E698" s="140"/>
      <c r="F698" s="140"/>
      <c r="G698" s="140"/>
      <c r="H698" s="140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</row>
    <row r="699" spans="1:22" ht="15.75" customHeight="1" x14ac:dyDescent="0.2">
      <c r="A699" s="140"/>
      <c r="B699" s="140"/>
      <c r="C699" s="140"/>
      <c r="D699" s="140"/>
      <c r="E699" s="140"/>
      <c r="F699" s="140"/>
      <c r="G699" s="140"/>
      <c r="H699" s="14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</row>
    <row r="700" spans="1:22" ht="15.75" customHeight="1" x14ac:dyDescent="0.2">
      <c r="A700" s="140"/>
      <c r="B700" s="140"/>
      <c r="C700" s="140"/>
      <c r="D700" s="140"/>
      <c r="E700" s="140"/>
      <c r="F700" s="140"/>
      <c r="G700" s="140"/>
      <c r="H700" s="140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</row>
    <row r="701" spans="1:22" ht="15.75" customHeight="1" x14ac:dyDescent="0.2">
      <c r="A701" s="140"/>
      <c r="B701" s="140"/>
      <c r="C701" s="140"/>
      <c r="D701" s="140"/>
      <c r="E701" s="140"/>
      <c r="F701" s="140"/>
      <c r="G701" s="140"/>
      <c r="H701" s="14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</row>
    <row r="702" spans="1:22" ht="15.75" customHeight="1" x14ac:dyDescent="0.2">
      <c r="A702" s="140"/>
      <c r="B702" s="140"/>
      <c r="C702" s="140"/>
      <c r="D702" s="140"/>
      <c r="E702" s="140"/>
      <c r="F702" s="140"/>
      <c r="G702" s="140"/>
      <c r="H702" s="140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</row>
    <row r="703" spans="1:22" ht="15.75" customHeight="1" x14ac:dyDescent="0.2">
      <c r="A703" s="140"/>
      <c r="B703" s="140"/>
      <c r="C703" s="140"/>
      <c r="D703" s="140"/>
      <c r="E703" s="140"/>
      <c r="F703" s="140"/>
      <c r="G703" s="140"/>
      <c r="H703" s="14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</row>
    <row r="704" spans="1:22" ht="15.75" customHeight="1" x14ac:dyDescent="0.2">
      <c r="A704" s="140"/>
      <c r="B704" s="140"/>
      <c r="C704" s="140"/>
      <c r="D704" s="140"/>
      <c r="E704" s="140"/>
      <c r="F704" s="140"/>
      <c r="G704" s="140"/>
      <c r="H704" s="140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</row>
    <row r="705" spans="1:22" ht="15.75" customHeight="1" x14ac:dyDescent="0.2">
      <c r="A705" s="140"/>
      <c r="B705" s="140"/>
      <c r="C705" s="140"/>
      <c r="D705" s="140"/>
      <c r="E705" s="140"/>
      <c r="F705" s="140"/>
      <c r="G705" s="140"/>
      <c r="H705" s="14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</row>
    <row r="706" spans="1:22" ht="15.75" customHeight="1" x14ac:dyDescent="0.2">
      <c r="A706" s="140"/>
      <c r="B706" s="140"/>
      <c r="C706" s="140"/>
      <c r="D706" s="140"/>
      <c r="E706" s="140"/>
      <c r="F706" s="140"/>
      <c r="G706" s="140"/>
      <c r="H706" s="140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</row>
    <row r="707" spans="1:22" ht="15.75" customHeight="1" x14ac:dyDescent="0.2">
      <c r="A707" s="140"/>
      <c r="B707" s="140"/>
      <c r="C707" s="140"/>
      <c r="D707" s="140"/>
      <c r="E707" s="140"/>
      <c r="F707" s="140"/>
      <c r="G707" s="140"/>
      <c r="H707" s="14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</row>
    <row r="708" spans="1:22" ht="15.75" customHeight="1" x14ac:dyDescent="0.2">
      <c r="A708" s="140"/>
      <c r="B708" s="140"/>
      <c r="C708" s="140"/>
      <c r="D708" s="140"/>
      <c r="E708" s="140"/>
      <c r="F708" s="140"/>
      <c r="G708" s="140"/>
      <c r="H708" s="140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</row>
    <row r="709" spans="1:22" ht="15.75" customHeight="1" x14ac:dyDescent="0.2">
      <c r="A709" s="140"/>
      <c r="B709" s="140"/>
      <c r="C709" s="140"/>
      <c r="D709" s="140"/>
      <c r="E709" s="140"/>
      <c r="F709" s="140"/>
      <c r="G709" s="140"/>
      <c r="H709" s="14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</row>
    <row r="710" spans="1:22" ht="15.75" customHeight="1" x14ac:dyDescent="0.2">
      <c r="A710" s="140"/>
      <c r="B710" s="140"/>
      <c r="C710" s="140"/>
      <c r="D710" s="140"/>
      <c r="E710" s="140"/>
      <c r="F710" s="140"/>
      <c r="G710" s="140"/>
      <c r="H710" s="140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</row>
    <row r="711" spans="1:22" ht="15.75" customHeight="1" x14ac:dyDescent="0.2">
      <c r="A711" s="140"/>
      <c r="B711" s="140"/>
      <c r="C711" s="140"/>
      <c r="D711" s="140"/>
      <c r="E711" s="140"/>
      <c r="F711" s="140"/>
      <c r="G711" s="140"/>
      <c r="H711" s="14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</row>
    <row r="712" spans="1:22" ht="15.75" customHeight="1" x14ac:dyDescent="0.2">
      <c r="A712" s="140"/>
      <c r="B712" s="140"/>
      <c r="C712" s="140"/>
      <c r="D712" s="140"/>
      <c r="E712" s="140"/>
      <c r="F712" s="140"/>
      <c r="G712" s="140"/>
      <c r="H712" s="140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</row>
    <row r="713" spans="1:22" ht="15.75" customHeight="1" x14ac:dyDescent="0.2">
      <c r="A713" s="140"/>
      <c r="B713" s="140"/>
      <c r="C713" s="140"/>
      <c r="D713" s="140"/>
      <c r="E713" s="140"/>
      <c r="F713" s="140"/>
      <c r="G713" s="140"/>
      <c r="H713" s="14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</row>
    <row r="714" spans="1:22" ht="15.75" customHeight="1" x14ac:dyDescent="0.2">
      <c r="A714" s="140"/>
      <c r="B714" s="140"/>
      <c r="C714" s="140"/>
      <c r="D714" s="140"/>
      <c r="E714" s="140"/>
      <c r="F714" s="140"/>
      <c r="G714" s="140"/>
      <c r="H714" s="140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</row>
    <row r="715" spans="1:22" ht="15.75" customHeight="1" x14ac:dyDescent="0.2">
      <c r="A715" s="140"/>
      <c r="B715" s="140"/>
      <c r="C715" s="140"/>
      <c r="D715" s="140"/>
      <c r="E715" s="140"/>
      <c r="F715" s="140"/>
      <c r="G715" s="140"/>
      <c r="H715" s="14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</row>
    <row r="716" spans="1:22" ht="15.75" customHeight="1" x14ac:dyDescent="0.2">
      <c r="A716" s="140"/>
      <c r="B716" s="140"/>
      <c r="C716" s="140"/>
      <c r="D716" s="140"/>
      <c r="E716" s="140"/>
      <c r="F716" s="140"/>
      <c r="G716" s="140"/>
      <c r="H716" s="140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</row>
    <row r="717" spans="1:22" ht="15.75" customHeight="1" x14ac:dyDescent="0.2">
      <c r="A717" s="140"/>
      <c r="B717" s="140"/>
      <c r="C717" s="140"/>
      <c r="D717" s="140"/>
      <c r="E717" s="140"/>
      <c r="F717" s="140"/>
      <c r="G717" s="140"/>
      <c r="H717" s="14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</row>
    <row r="718" spans="1:22" ht="15.75" customHeight="1" x14ac:dyDescent="0.2">
      <c r="A718" s="140"/>
      <c r="B718" s="140"/>
      <c r="C718" s="140"/>
      <c r="D718" s="140"/>
      <c r="E718" s="140"/>
      <c r="F718" s="140"/>
      <c r="G718" s="140"/>
      <c r="H718" s="140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</row>
    <row r="719" spans="1:22" ht="15.75" customHeight="1" x14ac:dyDescent="0.2">
      <c r="A719" s="140"/>
      <c r="B719" s="140"/>
      <c r="C719" s="140"/>
      <c r="D719" s="140"/>
      <c r="E719" s="140"/>
      <c r="F719" s="140"/>
      <c r="G719" s="140"/>
      <c r="H719" s="14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</row>
    <row r="720" spans="1:22" ht="15.75" customHeight="1" x14ac:dyDescent="0.2">
      <c r="A720" s="140"/>
      <c r="B720" s="140"/>
      <c r="C720" s="140"/>
      <c r="D720" s="140"/>
      <c r="E720" s="140"/>
      <c r="F720" s="140"/>
      <c r="G720" s="140"/>
      <c r="H720" s="140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</row>
    <row r="721" spans="1:22" ht="15.75" customHeight="1" x14ac:dyDescent="0.2">
      <c r="A721" s="140"/>
      <c r="B721" s="140"/>
      <c r="C721" s="140"/>
      <c r="D721" s="140"/>
      <c r="E721" s="140"/>
      <c r="F721" s="140"/>
      <c r="G721" s="140"/>
      <c r="H721" s="14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</row>
    <row r="722" spans="1:22" ht="15.75" customHeight="1" x14ac:dyDescent="0.2">
      <c r="A722" s="140"/>
      <c r="B722" s="140"/>
      <c r="C722" s="140"/>
      <c r="D722" s="140"/>
      <c r="E722" s="140"/>
      <c r="F722" s="140"/>
      <c r="G722" s="140"/>
      <c r="H722" s="140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</row>
    <row r="723" spans="1:22" ht="15.75" customHeight="1" x14ac:dyDescent="0.2">
      <c r="A723" s="140"/>
      <c r="B723" s="140"/>
      <c r="C723" s="140"/>
      <c r="D723" s="140"/>
      <c r="E723" s="140"/>
      <c r="F723" s="140"/>
      <c r="G723" s="140"/>
      <c r="H723" s="14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</row>
    <row r="724" spans="1:22" ht="15.75" customHeight="1" x14ac:dyDescent="0.2">
      <c r="A724" s="140"/>
      <c r="B724" s="140"/>
      <c r="C724" s="140"/>
      <c r="D724" s="140"/>
      <c r="E724" s="140"/>
      <c r="F724" s="140"/>
      <c r="G724" s="140"/>
      <c r="H724" s="140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</row>
    <row r="725" spans="1:22" ht="15.75" customHeight="1" x14ac:dyDescent="0.2">
      <c r="A725" s="140"/>
      <c r="B725" s="140"/>
      <c r="C725" s="140"/>
      <c r="D725" s="140"/>
      <c r="E725" s="140"/>
      <c r="F725" s="140"/>
      <c r="G725" s="140"/>
      <c r="H725" s="14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</row>
    <row r="726" spans="1:22" ht="15.75" customHeight="1" x14ac:dyDescent="0.2">
      <c r="A726" s="140"/>
      <c r="B726" s="140"/>
      <c r="C726" s="140"/>
      <c r="D726" s="140"/>
      <c r="E726" s="140"/>
      <c r="F726" s="140"/>
      <c r="G726" s="140"/>
      <c r="H726" s="140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</row>
    <row r="727" spans="1:22" ht="15.75" customHeight="1" x14ac:dyDescent="0.2">
      <c r="A727" s="140"/>
      <c r="B727" s="140"/>
      <c r="C727" s="140"/>
      <c r="D727" s="140"/>
      <c r="E727" s="140"/>
      <c r="F727" s="140"/>
      <c r="G727" s="140"/>
      <c r="H727" s="14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</row>
    <row r="728" spans="1:22" ht="15.75" customHeight="1" x14ac:dyDescent="0.2">
      <c r="A728" s="140"/>
      <c r="B728" s="140"/>
      <c r="C728" s="140"/>
      <c r="D728" s="140"/>
      <c r="E728" s="140"/>
      <c r="F728" s="140"/>
      <c r="G728" s="140"/>
      <c r="H728" s="140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</row>
    <row r="729" spans="1:22" ht="15.75" customHeight="1" x14ac:dyDescent="0.2">
      <c r="A729" s="140"/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</row>
    <row r="730" spans="1:22" ht="15.75" customHeight="1" x14ac:dyDescent="0.2">
      <c r="A730" s="140"/>
      <c r="B730" s="140"/>
      <c r="C730" s="140"/>
      <c r="D730" s="140"/>
      <c r="E730" s="140"/>
      <c r="F730" s="140"/>
      <c r="G730" s="140"/>
      <c r="H730" s="140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</row>
    <row r="731" spans="1:22" ht="15.75" customHeight="1" x14ac:dyDescent="0.2">
      <c r="A731" s="140"/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</row>
    <row r="732" spans="1:22" ht="15.75" customHeight="1" x14ac:dyDescent="0.2">
      <c r="A732" s="140"/>
      <c r="B732" s="140"/>
      <c r="C732" s="140"/>
      <c r="D732" s="140"/>
      <c r="E732" s="140"/>
      <c r="F732" s="140"/>
      <c r="G732" s="140"/>
      <c r="H732" s="140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</row>
    <row r="733" spans="1:22" ht="15.75" customHeight="1" x14ac:dyDescent="0.2">
      <c r="A733" s="140"/>
      <c r="B733" s="140"/>
      <c r="C733" s="140"/>
      <c r="D733" s="140"/>
      <c r="E733" s="140"/>
      <c r="F733" s="140"/>
      <c r="G733" s="140"/>
      <c r="H733" s="14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</row>
    <row r="734" spans="1:22" ht="15.75" customHeight="1" x14ac:dyDescent="0.2">
      <c r="A734" s="140"/>
      <c r="B734" s="140"/>
      <c r="C734" s="140"/>
      <c r="D734" s="140"/>
      <c r="E734" s="140"/>
      <c r="F734" s="140"/>
      <c r="G734" s="140"/>
      <c r="H734" s="140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</row>
    <row r="735" spans="1:22" ht="15.75" customHeight="1" x14ac:dyDescent="0.2">
      <c r="A735" s="140"/>
      <c r="B735" s="140"/>
      <c r="C735" s="140"/>
      <c r="D735" s="140"/>
      <c r="E735" s="140"/>
      <c r="F735" s="140"/>
      <c r="G735" s="140"/>
      <c r="H735" s="14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</row>
    <row r="736" spans="1:22" ht="15.75" customHeight="1" x14ac:dyDescent="0.2">
      <c r="A736" s="140"/>
      <c r="B736" s="140"/>
      <c r="C736" s="140"/>
      <c r="D736" s="140"/>
      <c r="E736" s="140"/>
      <c r="F736" s="140"/>
      <c r="G736" s="140"/>
      <c r="H736" s="140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</row>
    <row r="737" spans="1:22" ht="15.75" customHeight="1" x14ac:dyDescent="0.2">
      <c r="A737" s="140"/>
      <c r="B737" s="140"/>
      <c r="C737" s="140"/>
      <c r="D737" s="140"/>
      <c r="E737" s="140"/>
      <c r="F737" s="140"/>
      <c r="G737" s="140"/>
      <c r="H737" s="14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</row>
    <row r="738" spans="1:22" ht="15.75" customHeight="1" x14ac:dyDescent="0.2">
      <c r="A738" s="140"/>
      <c r="B738" s="140"/>
      <c r="C738" s="140"/>
      <c r="D738" s="140"/>
      <c r="E738" s="140"/>
      <c r="F738" s="140"/>
      <c r="G738" s="140"/>
      <c r="H738" s="140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</row>
    <row r="739" spans="1:22" ht="15.75" customHeight="1" x14ac:dyDescent="0.2">
      <c r="A739" s="140"/>
      <c r="B739" s="140"/>
      <c r="C739" s="140"/>
      <c r="D739" s="140"/>
      <c r="E739" s="140"/>
      <c r="F739" s="140"/>
      <c r="G739" s="140"/>
      <c r="H739" s="14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</row>
    <row r="740" spans="1:22" ht="15.75" customHeight="1" x14ac:dyDescent="0.2">
      <c r="A740" s="140"/>
      <c r="B740" s="140"/>
      <c r="C740" s="140"/>
      <c r="D740" s="140"/>
      <c r="E740" s="140"/>
      <c r="F740" s="140"/>
      <c r="G740" s="140"/>
      <c r="H740" s="140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</row>
    <row r="741" spans="1:22" ht="15.75" customHeight="1" x14ac:dyDescent="0.2">
      <c r="A741" s="140"/>
      <c r="B741" s="140"/>
      <c r="C741" s="140"/>
      <c r="D741" s="140"/>
      <c r="E741" s="140"/>
      <c r="F741" s="140"/>
      <c r="G741" s="140"/>
      <c r="H741" s="14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</row>
    <row r="742" spans="1:22" ht="15.75" customHeight="1" x14ac:dyDescent="0.2">
      <c r="A742" s="140"/>
      <c r="B742" s="140"/>
      <c r="C742" s="140"/>
      <c r="D742" s="140"/>
      <c r="E742" s="140"/>
      <c r="F742" s="140"/>
      <c r="G742" s="140"/>
      <c r="H742" s="140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</row>
    <row r="743" spans="1:22" ht="15.75" customHeight="1" x14ac:dyDescent="0.2">
      <c r="A743" s="140"/>
      <c r="B743" s="140"/>
      <c r="C743" s="140"/>
      <c r="D743" s="140"/>
      <c r="E743" s="140"/>
      <c r="F743" s="140"/>
      <c r="G743" s="140"/>
      <c r="H743" s="14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</row>
    <row r="744" spans="1:22" ht="15.75" customHeight="1" x14ac:dyDescent="0.2">
      <c r="A744" s="140"/>
      <c r="B744" s="140"/>
      <c r="C744" s="140"/>
      <c r="D744" s="140"/>
      <c r="E744" s="140"/>
      <c r="F744" s="140"/>
      <c r="G744" s="140"/>
      <c r="H744" s="140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</row>
    <row r="745" spans="1:22" ht="15.75" customHeight="1" x14ac:dyDescent="0.2">
      <c r="A745" s="140"/>
      <c r="B745" s="140"/>
      <c r="C745" s="140"/>
      <c r="D745" s="140"/>
      <c r="E745" s="140"/>
      <c r="F745" s="140"/>
      <c r="G745" s="140"/>
      <c r="H745" s="14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</row>
    <row r="746" spans="1:22" ht="15.75" customHeight="1" x14ac:dyDescent="0.2">
      <c r="A746" s="140"/>
      <c r="B746" s="140"/>
      <c r="C746" s="140"/>
      <c r="D746" s="140"/>
      <c r="E746" s="140"/>
      <c r="F746" s="140"/>
      <c r="G746" s="140"/>
      <c r="H746" s="140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</row>
    <row r="747" spans="1:22" ht="15.75" customHeight="1" x14ac:dyDescent="0.2">
      <c r="A747" s="140"/>
      <c r="B747" s="140"/>
      <c r="C747" s="140"/>
      <c r="D747" s="140"/>
      <c r="E747" s="140"/>
      <c r="F747" s="140"/>
      <c r="G747" s="140"/>
      <c r="H747" s="14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</row>
    <row r="748" spans="1:22" ht="15.75" customHeight="1" x14ac:dyDescent="0.2">
      <c r="A748" s="140"/>
      <c r="B748" s="140"/>
      <c r="C748" s="140"/>
      <c r="D748" s="140"/>
      <c r="E748" s="140"/>
      <c r="F748" s="140"/>
      <c r="G748" s="140"/>
      <c r="H748" s="140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</row>
    <row r="749" spans="1:22" ht="15.75" customHeight="1" x14ac:dyDescent="0.2">
      <c r="A749" s="140"/>
      <c r="B749" s="140"/>
      <c r="C749" s="140"/>
      <c r="D749" s="140"/>
      <c r="E749" s="140"/>
      <c r="F749" s="140"/>
      <c r="G749" s="140"/>
      <c r="H749" s="14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</row>
    <row r="750" spans="1:22" ht="15.75" customHeight="1" x14ac:dyDescent="0.2">
      <c r="A750" s="140"/>
      <c r="B750" s="140"/>
      <c r="C750" s="140"/>
      <c r="D750" s="140"/>
      <c r="E750" s="140"/>
      <c r="F750" s="140"/>
      <c r="G750" s="140"/>
      <c r="H750" s="140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</row>
    <row r="751" spans="1:22" ht="15.75" customHeight="1" x14ac:dyDescent="0.2">
      <c r="A751" s="140"/>
      <c r="B751" s="140"/>
      <c r="C751" s="140"/>
      <c r="D751" s="140"/>
      <c r="E751" s="140"/>
      <c r="F751" s="140"/>
      <c r="G751" s="140"/>
      <c r="H751" s="14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</row>
    <row r="752" spans="1:22" ht="15.75" customHeight="1" x14ac:dyDescent="0.2">
      <c r="A752" s="140"/>
      <c r="B752" s="140"/>
      <c r="C752" s="140"/>
      <c r="D752" s="140"/>
      <c r="E752" s="140"/>
      <c r="F752" s="140"/>
      <c r="G752" s="140"/>
      <c r="H752" s="140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</row>
    <row r="753" spans="1:22" ht="15.75" customHeight="1" x14ac:dyDescent="0.2">
      <c r="A753" s="140"/>
      <c r="B753" s="140"/>
      <c r="C753" s="140"/>
      <c r="D753" s="140"/>
      <c r="E753" s="140"/>
      <c r="F753" s="140"/>
      <c r="G753" s="140"/>
      <c r="H753" s="14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</row>
    <row r="754" spans="1:22" ht="15.75" customHeight="1" x14ac:dyDescent="0.2">
      <c r="A754" s="140"/>
      <c r="B754" s="140"/>
      <c r="C754" s="140"/>
      <c r="D754" s="140"/>
      <c r="E754" s="140"/>
      <c r="F754" s="140"/>
      <c r="G754" s="140"/>
      <c r="H754" s="140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</row>
    <row r="755" spans="1:22" ht="15.75" customHeight="1" x14ac:dyDescent="0.2">
      <c r="A755" s="140"/>
      <c r="B755" s="140"/>
      <c r="C755" s="140"/>
      <c r="D755" s="140"/>
      <c r="E755" s="140"/>
      <c r="F755" s="140"/>
      <c r="G755" s="140"/>
      <c r="H755" s="14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</row>
    <row r="756" spans="1:22" ht="15.75" customHeight="1" x14ac:dyDescent="0.2">
      <c r="A756" s="140"/>
      <c r="B756" s="140"/>
      <c r="C756" s="140"/>
      <c r="D756" s="140"/>
      <c r="E756" s="140"/>
      <c r="F756" s="140"/>
      <c r="G756" s="140"/>
      <c r="H756" s="140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</row>
    <row r="757" spans="1:22" ht="15.75" customHeight="1" x14ac:dyDescent="0.2">
      <c r="A757" s="140"/>
      <c r="B757" s="140"/>
      <c r="C757" s="140"/>
      <c r="D757" s="140"/>
      <c r="E757" s="140"/>
      <c r="F757" s="140"/>
      <c r="G757" s="140"/>
      <c r="H757" s="14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</row>
    <row r="758" spans="1:22" ht="15.75" customHeight="1" x14ac:dyDescent="0.2">
      <c r="A758" s="140"/>
      <c r="B758" s="140"/>
      <c r="C758" s="140"/>
      <c r="D758" s="140"/>
      <c r="E758" s="140"/>
      <c r="F758" s="140"/>
      <c r="G758" s="140"/>
      <c r="H758" s="140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</row>
    <row r="759" spans="1:22" ht="15.75" customHeight="1" x14ac:dyDescent="0.2">
      <c r="A759" s="140"/>
      <c r="B759" s="140"/>
      <c r="C759" s="140"/>
      <c r="D759" s="140"/>
      <c r="E759" s="140"/>
      <c r="F759" s="140"/>
      <c r="G759" s="140"/>
      <c r="H759" s="14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</row>
    <row r="760" spans="1:22" ht="15.75" customHeight="1" x14ac:dyDescent="0.2">
      <c r="A760" s="140"/>
      <c r="B760" s="140"/>
      <c r="C760" s="140"/>
      <c r="D760" s="140"/>
      <c r="E760" s="140"/>
      <c r="F760" s="140"/>
      <c r="G760" s="140"/>
      <c r="H760" s="140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</row>
    <row r="761" spans="1:22" ht="15.75" customHeight="1" x14ac:dyDescent="0.2">
      <c r="A761" s="140"/>
      <c r="B761" s="140"/>
      <c r="C761" s="140"/>
      <c r="D761" s="140"/>
      <c r="E761" s="140"/>
      <c r="F761" s="140"/>
      <c r="G761" s="140"/>
      <c r="H761" s="14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</row>
    <row r="762" spans="1:22" ht="15.75" customHeight="1" x14ac:dyDescent="0.2">
      <c r="A762" s="140"/>
      <c r="B762" s="140"/>
      <c r="C762" s="140"/>
      <c r="D762" s="140"/>
      <c r="E762" s="140"/>
      <c r="F762" s="140"/>
      <c r="G762" s="140"/>
      <c r="H762" s="140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</row>
    <row r="763" spans="1:22" ht="15.75" customHeight="1" x14ac:dyDescent="0.2">
      <c r="A763" s="140"/>
      <c r="B763" s="140"/>
      <c r="C763" s="140"/>
      <c r="D763" s="140"/>
      <c r="E763" s="140"/>
      <c r="F763" s="140"/>
      <c r="G763" s="140"/>
      <c r="H763" s="14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</row>
    <row r="764" spans="1:22" ht="15.75" customHeight="1" x14ac:dyDescent="0.2">
      <c r="A764" s="140"/>
      <c r="B764" s="140"/>
      <c r="C764" s="140"/>
      <c r="D764" s="140"/>
      <c r="E764" s="140"/>
      <c r="F764" s="140"/>
      <c r="G764" s="140"/>
      <c r="H764" s="140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</row>
    <row r="765" spans="1:22" ht="15.75" customHeight="1" x14ac:dyDescent="0.2">
      <c r="A765" s="140"/>
      <c r="B765" s="140"/>
      <c r="C765" s="140"/>
      <c r="D765" s="140"/>
      <c r="E765" s="140"/>
      <c r="F765" s="140"/>
      <c r="G765" s="140"/>
      <c r="H765" s="14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</row>
    <row r="766" spans="1:22" ht="15.75" customHeight="1" x14ac:dyDescent="0.2">
      <c r="A766" s="140"/>
      <c r="B766" s="140"/>
      <c r="C766" s="140"/>
      <c r="D766" s="140"/>
      <c r="E766" s="140"/>
      <c r="F766" s="140"/>
      <c r="G766" s="140"/>
      <c r="H766" s="140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</row>
    <row r="767" spans="1:22" ht="15.75" customHeight="1" x14ac:dyDescent="0.2">
      <c r="A767" s="140"/>
      <c r="B767" s="140"/>
      <c r="C767" s="140"/>
      <c r="D767" s="140"/>
      <c r="E767" s="140"/>
      <c r="F767" s="140"/>
      <c r="G767" s="140"/>
      <c r="H767" s="14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</row>
    <row r="768" spans="1:22" ht="15.75" customHeight="1" x14ac:dyDescent="0.2">
      <c r="A768" s="140"/>
      <c r="B768" s="140"/>
      <c r="C768" s="140"/>
      <c r="D768" s="140"/>
      <c r="E768" s="140"/>
      <c r="F768" s="140"/>
      <c r="G768" s="140"/>
      <c r="H768" s="140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</row>
    <row r="769" spans="1:22" ht="15.75" customHeight="1" x14ac:dyDescent="0.2">
      <c r="A769" s="140"/>
      <c r="B769" s="140"/>
      <c r="C769" s="140"/>
      <c r="D769" s="140"/>
      <c r="E769" s="140"/>
      <c r="F769" s="140"/>
      <c r="G769" s="140"/>
      <c r="H769" s="14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</row>
    <row r="770" spans="1:22" ht="15.75" customHeight="1" x14ac:dyDescent="0.2">
      <c r="A770" s="140"/>
      <c r="B770" s="140"/>
      <c r="C770" s="140"/>
      <c r="D770" s="140"/>
      <c r="E770" s="140"/>
      <c r="F770" s="140"/>
      <c r="G770" s="140"/>
      <c r="H770" s="140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</row>
    <row r="771" spans="1:22" ht="15.75" customHeight="1" x14ac:dyDescent="0.2">
      <c r="A771" s="140"/>
      <c r="B771" s="140"/>
      <c r="C771" s="140"/>
      <c r="D771" s="140"/>
      <c r="E771" s="140"/>
      <c r="F771" s="140"/>
      <c r="G771" s="140"/>
      <c r="H771" s="14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</row>
    <row r="772" spans="1:22" ht="15.75" customHeight="1" x14ac:dyDescent="0.2">
      <c r="A772" s="140"/>
      <c r="B772" s="140"/>
      <c r="C772" s="140"/>
      <c r="D772" s="140"/>
      <c r="E772" s="140"/>
      <c r="F772" s="140"/>
      <c r="G772" s="140"/>
      <c r="H772" s="140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</row>
    <row r="773" spans="1:22" ht="15.75" customHeight="1" x14ac:dyDescent="0.2">
      <c r="A773" s="140"/>
      <c r="B773" s="140"/>
      <c r="C773" s="140"/>
      <c r="D773" s="140"/>
      <c r="E773" s="140"/>
      <c r="F773" s="140"/>
      <c r="G773" s="140"/>
      <c r="H773" s="14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</row>
    <row r="774" spans="1:22" ht="15.75" customHeight="1" x14ac:dyDescent="0.2">
      <c r="A774" s="140"/>
      <c r="B774" s="140"/>
      <c r="C774" s="140"/>
      <c r="D774" s="140"/>
      <c r="E774" s="140"/>
      <c r="F774" s="140"/>
      <c r="G774" s="140"/>
      <c r="H774" s="140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</row>
    <row r="775" spans="1:22" ht="15.75" customHeight="1" x14ac:dyDescent="0.2">
      <c r="A775" s="140"/>
      <c r="B775" s="140"/>
      <c r="C775" s="140"/>
      <c r="D775" s="140"/>
      <c r="E775" s="140"/>
      <c r="F775" s="140"/>
      <c r="G775" s="140"/>
      <c r="H775" s="14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</row>
    <row r="776" spans="1:22" ht="15.75" customHeight="1" x14ac:dyDescent="0.2">
      <c r="A776" s="140"/>
      <c r="B776" s="140"/>
      <c r="C776" s="140"/>
      <c r="D776" s="140"/>
      <c r="E776" s="140"/>
      <c r="F776" s="140"/>
      <c r="G776" s="140"/>
      <c r="H776" s="140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</row>
    <row r="777" spans="1:22" ht="15.75" customHeight="1" x14ac:dyDescent="0.2">
      <c r="A777" s="140"/>
      <c r="B777" s="140"/>
      <c r="C777" s="140"/>
      <c r="D777" s="140"/>
      <c r="E777" s="140"/>
      <c r="F777" s="140"/>
      <c r="G777" s="140"/>
      <c r="H777" s="14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</row>
    <row r="778" spans="1:22" ht="15.75" customHeight="1" x14ac:dyDescent="0.2">
      <c r="A778" s="140"/>
      <c r="B778" s="140"/>
      <c r="C778" s="140"/>
      <c r="D778" s="140"/>
      <c r="E778" s="140"/>
      <c r="F778" s="140"/>
      <c r="G778" s="140"/>
      <c r="H778" s="140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</row>
    <row r="779" spans="1:22" ht="15.75" customHeight="1" x14ac:dyDescent="0.2">
      <c r="A779" s="140"/>
      <c r="B779" s="140"/>
      <c r="C779" s="140"/>
      <c r="D779" s="140"/>
      <c r="E779" s="140"/>
      <c r="F779" s="140"/>
      <c r="G779" s="140"/>
      <c r="H779" s="14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</row>
    <row r="780" spans="1:22" ht="15.75" customHeight="1" x14ac:dyDescent="0.2">
      <c r="A780" s="140"/>
      <c r="B780" s="140"/>
      <c r="C780" s="140"/>
      <c r="D780" s="140"/>
      <c r="E780" s="140"/>
      <c r="F780" s="140"/>
      <c r="G780" s="140"/>
      <c r="H780" s="140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</row>
    <row r="781" spans="1:22" ht="15.75" customHeight="1" x14ac:dyDescent="0.2">
      <c r="A781" s="140"/>
      <c r="B781" s="140"/>
      <c r="C781" s="140"/>
      <c r="D781" s="140"/>
      <c r="E781" s="140"/>
      <c r="F781" s="140"/>
      <c r="G781" s="140"/>
      <c r="H781" s="14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</row>
    <row r="782" spans="1:22" ht="15.75" customHeight="1" x14ac:dyDescent="0.2">
      <c r="A782" s="140"/>
      <c r="B782" s="140"/>
      <c r="C782" s="140"/>
      <c r="D782" s="140"/>
      <c r="E782" s="140"/>
      <c r="F782" s="140"/>
      <c r="G782" s="140"/>
      <c r="H782" s="140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</row>
    <row r="783" spans="1:22" ht="15.75" customHeight="1" x14ac:dyDescent="0.2">
      <c r="A783" s="140"/>
      <c r="B783" s="140"/>
      <c r="C783" s="140"/>
      <c r="D783" s="140"/>
      <c r="E783" s="140"/>
      <c r="F783" s="140"/>
      <c r="G783" s="140"/>
      <c r="H783" s="14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</row>
    <row r="784" spans="1:22" ht="15.75" customHeight="1" x14ac:dyDescent="0.2">
      <c r="A784" s="140"/>
      <c r="B784" s="140"/>
      <c r="C784" s="140"/>
      <c r="D784" s="140"/>
      <c r="E784" s="140"/>
      <c r="F784" s="140"/>
      <c r="G784" s="140"/>
      <c r="H784" s="140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</row>
    <row r="785" spans="1:22" ht="15.75" customHeight="1" x14ac:dyDescent="0.2">
      <c r="A785" s="140"/>
      <c r="B785" s="140"/>
      <c r="C785" s="140"/>
      <c r="D785" s="140"/>
      <c r="E785" s="140"/>
      <c r="F785" s="140"/>
      <c r="G785" s="140"/>
      <c r="H785" s="14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</row>
    <row r="786" spans="1:22" ht="15.75" customHeight="1" x14ac:dyDescent="0.2">
      <c r="A786" s="140"/>
      <c r="B786" s="140"/>
      <c r="C786" s="140"/>
      <c r="D786" s="140"/>
      <c r="E786" s="140"/>
      <c r="F786" s="140"/>
      <c r="G786" s="140"/>
      <c r="H786" s="140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</row>
    <row r="787" spans="1:22" ht="15.75" customHeight="1" x14ac:dyDescent="0.2">
      <c r="A787" s="140"/>
      <c r="B787" s="140"/>
      <c r="C787" s="140"/>
      <c r="D787" s="140"/>
      <c r="E787" s="140"/>
      <c r="F787" s="140"/>
      <c r="G787" s="140"/>
      <c r="H787" s="14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</row>
    <row r="788" spans="1:22" ht="15.75" customHeight="1" x14ac:dyDescent="0.2">
      <c r="A788" s="140"/>
      <c r="B788" s="140"/>
      <c r="C788" s="140"/>
      <c r="D788" s="140"/>
      <c r="E788" s="140"/>
      <c r="F788" s="140"/>
      <c r="G788" s="140"/>
      <c r="H788" s="140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</row>
    <row r="789" spans="1:22" ht="15.75" customHeight="1" x14ac:dyDescent="0.2">
      <c r="A789" s="140"/>
      <c r="B789" s="140"/>
      <c r="C789" s="140"/>
      <c r="D789" s="140"/>
      <c r="E789" s="140"/>
      <c r="F789" s="140"/>
      <c r="G789" s="140"/>
      <c r="H789" s="14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</row>
    <row r="790" spans="1:22" ht="15.75" customHeight="1" x14ac:dyDescent="0.2">
      <c r="A790" s="140"/>
      <c r="B790" s="140"/>
      <c r="C790" s="140"/>
      <c r="D790" s="140"/>
      <c r="E790" s="140"/>
      <c r="F790" s="140"/>
      <c r="G790" s="140"/>
      <c r="H790" s="140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</row>
    <row r="791" spans="1:22" ht="15.75" customHeight="1" x14ac:dyDescent="0.2">
      <c r="A791" s="140"/>
      <c r="B791" s="140"/>
      <c r="C791" s="140"/>
      <c r="D791" s="140"/>
      <c r="E791" s="140"/>
      <c r="F791" s="140"/>
      <c r="G791" s="140"/>
      <c r="H791" s="14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</row>
    <row r="792" spans="1:22" ht="15.75" customHeight="1" x14ac:dyDescent="0.2">
      <c r="A792" s="140"/>
      <c r="B792" s="140"/>
      <c r="C792" s="140"/>
      <c r="D792" s="140"/>
      <c r="E792" s="140"/>
      <c r="F792" s="140"/>
      <c r="G792" s="140"/>
      <c r="H792" s="140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</row>
    <row r="793" spans="1:22" ht="15.75" customHeight="1" x14ac:dyDescent="0.2">
      <c r="A793" s="140"/>
      <c r="B793" s="140"/>
      <c r="C793" s="140"/>
      <c r="D793" s="140"/>
      <c r="E793" s="140"/>
      <c r="F793" s="140"/>
      <c r="G793" s="140"/>
      <c r="H793" s="14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</row>
    <row r="794" spans="1:22" ht="15.75" customHeight="1" x14ac:dyDescent="0.2">
      <c r="A794" s="140"/>
      <c r="B794" s="140"/>
      <c r="C794" s="140"/>
      <c r="D794" s="140"/>
      <c r="E794" s="140"/>
      <c r="F794" s="140"/>
      <c r="G794" s="140"/>
      <c r="H794" s="140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</row>
    <row r="795" spans="1:22" ht="15.75" customHeight="1" x14ac:dyDescent="0.2">
      <c r="A795" s="140"/>
      <c r="B795" s="140"/>
      <c r="C795" s="140"/>
      <c r="D795" s="140"/>
      <c r="E795" s="140"/>
      <c r="F795" s="140"/>
      <c r="G795" s="140"/>
      <c r="H795" s="14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</row>
    <row r="796" spans="1:22" ht="15.75" customHeight="1" x14ac:dyDescent="0.2">
      <c r="A796" s="140"/>
      <c r="B796" s="140"/>
      <c r="C796" s="140"/>
      <c r="D796" s="140"/>
      <c r="E796" s="140"/>
      <c r="F796" s="140"/>
      <c r="G796" s="140"/>
      <c r="H796" s="140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</row>
    <row r="797" spans="1:22" ht="15.75" customHeight="1" x14ac:dyDescent="0.2">
      <c r="A797" s="140"/>
      <c r="B797" s="140"/>
      <c r="C797" s="140"/>
      <c r="D797" s="140"/>
      <c r="E797" s="140"/>
      <c r="F797" s="140"/>
      <c r="G797" s="140"/>
      <c r="H797" s="14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</row>
    <row r="798" spans="1:22" ht="15.75" customHeight="1" x14ac:dyDescent="0.2">
      <c r="A798" s="140"/>
      <c r="B798" s="140"/>
      <c r="C798" s="140"/>
      <c r="D798" s="140"/>
      <c r="E798" s="140"/>
      <c r="F798" s="140"/>
      <c r="G798" s="140"/>
      <c r="H798" s="140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</row>
    <row r="799" spans="1:22" ht="15.75" customHeight="1" x14ac:dyDescent="0.2">
      <c r="A799" s="140"/>
      <c r="B799" s="140"/>
      <c r="C799" s="140"/>
      <c r="D799" s="140"/>
      <c r="E799" s="140"/>
      <c r="F799" s="140"/>
      <c r="G799" s="140"/>
      <c r="H799" s="14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</row>
    <row r="800" spans="1:22" ht="15.75" customHeight="1" x14ac:dyDescent="0.2">
      <c r="A800" s="140"/>
      <c r="B800" s="140"/>
      <c r="C800" s="140"/>
      <c r="D800" s="140"/>
      <c r="E800" s="140"/>
      <c r="F800" s="140"/>
      <c r="G800" s="140"/>
      <c r="H800" s="140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</row>
    <row r="801" spans="1:22" ht="15.75" customHeight="1" x14ac:dyDescent="0.2">
      <c r="A801" s="140"/>
      <c r="B801" s="140"/>
      <c r="C801" s="140"/>
      <c r="D801" s="140"/>
      <c r="E801" s="140"/>
      <c r="F801" s="140"/>
      <c r="G801" s="140"/>
      <c r="H801" s="14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</row>
    <row r="802" spans="1:22" ht="15.75" customHeight="1" x14ac:dyDescent="0.2">
      <c r="A802" s="140"/>
      <c r="B802" s="140"/>
      <c r="C802" s="140"/>
      <c r="D802" s="140"/>
      <c r="E802" s="140"/>
      <c r="F802" s="140"/>
      <c r="G802" s="140"/>
      <c r="H802" s="140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</row>
    <row r="803" spans="1:22" ht="15.75" customHeight="1" x14ac:dyDescent="0.2">
      <c r="A803" s="140"/>
      <c r="B803" s="140"/>
      <c r="C803" s="140"/>
      <c r="D803" s="140"/>
      <c r="E803" s="140"/>
      <c r="F803" s="140"/>
      <c r="G803" s="140"/>
      <c r="H803" s="14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</row>
    <row r="804" spans="1:22" ht="15.75" customHeight="1" x14ac:dyDescent="0.2">
      <c r="A804" s="140"/>
      <c r="B804" s="140"/>
      <c r="C804" s="140"/>
      <c r="D804" s="140"/>
      <c r="E804" s="140"/>
      <c r="F804" s="140"/>
      <c r="G804" s="140"/>
      <c r="H804" s="140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</row>
    <row r="805" spans="1:22" ht="15.75" customHeight="1" x14ac:dyDescent="0.2">
      <c r="A805" s="140"/>
      <c r="B805" s="140"/>
      <c r="C805" s="140"/>
      <c r="D805" s="140"/>
      <c r="E805" s="140"/>
      <c r="F805" s="140"/>
      <c r="G805" s="140"/>
      <c r="H805" s="14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</row>
    <row r="806" spans="1:22" ht="15.75" customHeight="1" x14ac:dyDescent="0.2">
      <c r="A806" s="140"/>
      <c r="B806" s="140"/>
      <c r="C806" s="140"/>
      <c r="D806" s="140"/>
      <c r="E806" s="140"/>
      <c r="F806" s="140"/>
      <c r="G806" s="140"/>
      <c r="H806" s="140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</row>
    <row r="807" spans="1:22" ht="15.75" customHeight="1" x14ac:dyDescent="0.2">
      <c r="A807" s="140"/>
      <c r="B807" s="140"/>
      <c r="C807" s="140"/>
      <c r="D807" s="140"/>
      <c r="E807" s="140"/>
      <c r="F807" s="140"/>
      <c r="G807" s="140"/>
      <c r="H807" s="14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</row>
    <row r="808" spans="1:22" ht="15.75" customHeight="1" x14ac:dyDescent="0.2">
      <c r="A808" s="140"/>
      <c r="B808" s="140"/>
      <c r="C808" s="140"/>
      <c r="D808" s="140"/>
      <c r="E808" s="140"/>
      <c r="F808" s="140"/>
      <c r="G808" s="140"/>
      <c r="H808" s="140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</row>
    <row r="809" spans="1:22" ht="15.75" customHeight="1" x14ac:dyDescent="0.2">
      <c r="A809" s="140"/>
      <c r="B809" s="140"/>
      <c r="C809" s="140"/>
      <c r="D809" s="140"/>
      <c r="E809" s="140"/>
      <c r="F809" s="140"/>
      <c r="G809" s="140"/>
      <c r="H809" s="14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</row>
    <row r="810" spans="1:22" ht="15.75" customHeight="1" x14ac:dyDescent="0.2">
      <c r="A810" s="140"/>
      <c r="B810" s="140"/>
      <c r="C810" s="140"/>
      <c r="D810" s="140"/>
      <c r="E810" s="140"/>
      <c r="F810" s="140"/>
      <c r="G810" s="140"/>
      <c r="H810" s="140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</row>
    <row r="811" spans="1:22" ht="15.75" customHeight="1" x14ac:dyDescent="0.2">
      <c r="A811" s="140"/>
      <c r="B811" s="140"/>
      <c r="C811" s="140"/>
      <c r="D811" s="140"/>
      <c r="E811" s="140"/>
      <c r="F811" s="140"/>
      <c r="G811" s="140"/>
      <c r="H811" s="14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</row>
    <row r="812" spans="1:22" ht="15.75" customHeight="1" x14ac:dyDescent="0.2">
      <c r="A812" s="140"/>
      <c r="B812" s="140"/>
      <c r="C812" s="140"/>
      <c r="D812" s="140"/>
      <c r="E812" s="140"/>
      <c r="F812" s="140"/>
      <c r="G812" s="140"/>
      <c r="H812" s="140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</row>
    <row r="813" spans="1:22" ht="15.75" customHeight="1" x14ac:dyDescent="0.2">
      <c r="A813" s="140"/>
      <c r="B813" s="140"/>
      <c r="C813" s="140"/>
      <c r="D813" s="140"/>
      <c r="E813" s="140"/>
      <c r="F813" s="140"/>
      <c r="G813" s="140"/>
      <c r="H813" s="14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</row>
    <row r="814" spans="1:22" ht="15.75" customHeight="1" x14ac:dyDescent="0.2">
      <c r="A814" s="140"/>
      <c r="B814" s="140"/>
      <c r="C814" s="140"/>
      <c r="D814" s="140"/>
      <c r="E814" s="140"/>
      <c r="F814" s="140"/>
      <c r="G814" s="140"/>
      <c r="H814" s="140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</row>
    <row r="815" spans="1:22" ht="15.75" customHeight="1" x14ac:dyDescent="0.2">
      <c r="A815" s="140"/>
      <c r="B815" s="140"/>
      <c r="C815" s="140"/>
      <c r="D815" s="140"/>
      <c r="E815" s="140"/>
      <c r="F815" s="140"/>
      <c r="G815" s="140"/>
      <c r="H815" s="14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</row>
    <row r="816" spans="1:22" ht="15.75" customHeight="1" x14ac:dyDescent="0.2">
      <c r="A816" s="140"/>
      <c r="B816" s="140"/>
      <c r="C816" s="140"/>
      <c r="D816" s="140"/>
      <c r="E816" s="140"/>
      <c r="F816" s="140"/>
      <c r="G816" s="140"/>
      <c r="H816" s="140"/>
      <c r="I816" s="140"/>
      <c r="J816" s="140"/>
      <c r="K816" s="140"/>
      <c r="L816" s="140"/>
      <c r="M816" s="140"/>
      <c r="N816" s="140"/>
      <c r="O816" s="140"/>
      <c r="P816" s="140"/>
      <c r="Q816" s="140"/>
      <c r="R816" s="140"/>
      <c r="S816" s="140"/>
      <c r="T816" s="140"/>
      <c r="U816" s="140"/>
      <c r="V816" s="140"/>
    </row>
    <row r="817" spans="1:22" ht="15.75" customHeight="1" x14ac:dyDescent="0.2">
      <c r="A817" s="140"/>
      <c r="B817" s="140"/>
      <c r="C817" s="140"/>
      <c r="D817" s="140"/>
      <c r="E817" s="140"/>
      <c r="F817" s="140"/>
      <c r="G817" s="140"/>
      <c r="H817" s="14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</row>
    <row r="818" spans="1:22" ht="15.75" customHeight="1" x14ac:dyDescent="0.2">
      <c r="A818" s="140"/>
      <c r="B818" s="140"/>
      <c r="C818" s="140"/>
      <c r="D818" s="140"/>
      <c r="E818" s="140"/>
      <c r="F818" s="140"/>
      <c r="G818" s="140"/>
      <c r="H818" s="140"/>
      <c r="I818" s="140"/>
      <c r="J818" s="140"/>
      <c r="K818" s="140"/>
      <c r="L818" s="140"/>
      <c r="M818" s="140"/>
      <c r="N818" s="140"/>
      <c r="O818" s="140"/>
      <c r="P818" s="140"/>
      <c r="Q818" s="140"/>
      <c r="R818" s="140"/>
      <c r="S818" s="140"/>
      <c r="T818" s="140"/>
      <c r="U818" s="140"/>
      <c r="V818" s="140"/>
    </row>
    <row r="819" spans="1:22" ht="15.75" customHeight="1" x14ac:dyDescent="0.2">
      <c r="A819" s="140"/>
      <c r="B819" s="140"/>
      <c r="C819" s="140"/>
      <c r="D819" s="140"/>
      <c r="E819" s="140"/>
      <c r="F819" s="140"/>
      <c r="G819" s="140"/>
      <c r="H819" s="14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</row>
    <row r="820" spans="1:22" ht="15.75" customHeight="1" x14ac:dyDescent="0.2">
      <c r="A820" s="140"/>
      <c r="B820" s="140"/>
      <c r="C820" s="140"/>
      <c r="D820" s="140"/>
      <c r="E820" s="140"/>
      <c r="F820" s="140"/>
      <c r="G820" s="140"/>
      <c r="H820" s="140"/>
      <c r="I820" s="140"/>
      <c r="J820" s="140"/>
      <c r="K820" s="140"/>
      <c r="L820" s="140"/>
      <c r="M820" s="140"/>
      <c r="N820" s="140"/>
      <c r="O820" s="140"/>
      <c r="P820" s="140"/>
      <c r="Q820" s="140"/>
      <c r="R820" s="140"/>
      <c r="S820" s="140"/>
      <c r="T820" s="140"/>
      <c r="U820" s="140"/>
      <c r="V820" s="140"/>
    </row>
    <row r="821" spans="1:22" ht="15.75" customHeight="1" x14ac:dyDescent="0.2">
      <c r="A821" s="140"/>
      <c r="B821" s="140"/>
      <c r="C821" s="140"/>
      <c r="D821" s="140"/>
      <c r="E821" s="140"/>
      <c r="F821" s="140"/>
      <c r="G821" s="140"/>
      <c r="H821" s="14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</row>
    <row r="822" spans="1:22" ht="15.75" customHeight="1" x14ac:dyDescent="0.2">
      <c r="A822" s="140"/>
      <c r="B822" s="140"/>
      <c r="C822" s="140"/>
      <c r="D822" s="140"/>
      <c r="E822" s="140"/>
      <c r="F822" s="140"/>
      <c r="G822" s="140"/>
      <c r="H822" s="140"/>
      <c r="I822" s="140"/>
      <c r="J822" s="140"/>
      <c r="K822" s="140"/>
      <c r="L822" s="140"/>
      <c r="M822" s="140"/>
      <c r="N822" s="140"/>
      <c r="O822" s="140"/>
      <c r="P822" s="140"/>
      <c r="Q822" s="140"/>
      <c r="R822" s="140"/>
      <c r="S822" s="140"/>
      <c r="T822" s="140"/>
      <c r="U822" s="140"/>
      <c r="V822" s="140"/>
    </row>
    <row r="823" spans="1:22" ht="15.75" customHeight="1" x14ac:dyDescent="0.2">
      <c r="A823" s="140"/>
      <c r="B823" s="140"/>
      <c r="C823" s="140"/>
      <c r="D823" s="140"/>
      <c r="E823" s="140"/>
      <c r="F823" s="140"/>
      <c r="G823" s="140"/>
      <c r="H823" s="14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</row>
    <row r="824" spans="1:22" ht="15.75" customHeight="1" x14ac:dyDescent="0.2">
      <c r="A824" s="140"/>
      <c r="B824" s="140"/>
      <c r="C824" s="140"/>
      <c r="D824" s="140"/>
      <c r="E824" s="140"/>
      <c r="F824" s="140"/>
      <c r="G824" s="140"/>
      <c r="H824" s="140"/>
      <c r="I824" s="140"/>
      <c r="J824" s="140"/>
      <c r="K824" s="140"/>
      <c r="L824" s="140"/>
      <c r="M824" s="140"/>
      <c r="N824" s="140"/>
      <c r="O824" s="140"/>
      <c r="P824" s="140"/>
      <c r="Q824" s="140"/>
      <c r="R824" s="140"/>
      <c r="S824" s="140"/>
      <c r="T824" s="140"/>
      <c r="U824" s="140"/>
      <c r="V824" s="140"/>
    </row>
    <row r="825" spans="1:22" ht="15.75" customHeight="1" x14ac:dyDescent="0.2">
      <c r="A825" s="140"/>
      <c r="B825" s="140"/>
      <c r="C825" s="140"/>
      <c r="D825" s="140"/>
      <c r="E825" s="140"/>
      <c r="F825" s="140"/>
      <c r="G825" s="140"/>
      <c r="H825" s="14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</row>
    <row r="826" spans="1:22" ht="15.75" customHeight="1" x14ac:dyDescent="0.2">
      <c r="A826" s="140"/>
      <c r="B826" s="140"/>
      <c r="C826" s="140"/>
      <c r="D826" s="140"/>
      <c r="E826" s="140"/>
      <c r="F826" s="140"/>
      <c r="G826" s="140"/>
      <c r="H826" s="140"/>
      <c r="I826" s="140"/>
      <c r="J826" s="140"/>
      <c r="K826" s="140"/>
      <c r="L826" s="140"/>
      <c r="M826" s="140"/>
      <c r="N826" s="140"/>
      <c r="O826" s="140"/>
      <c r="P826" s="140"/>
      <c r="Q826" s="140"/>
      <c r="R826" s="140"/>
      <c r="S826" s="140"/>
      <c r="T826" s="140"/>
      <c r="U826" s="140"/>
      <c r="V826" s="140"/>
    </row>
    <row r="827" spans="1:22" ht="15.75" customHeight="1" x14ac:dyDescent="0.2">
      <c r="A827" s="140"/>
      <c r="B827" s="140"/>
      <c r="C827" s="140"/>
      <c r="D827" s="140"/>
      <c r="E827" s="140"/>
      <c r="F827" s="140"/>
      <c r="G827" s="140"/>
      <c r="H827" s="14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</row>
    <row r="828" spans="1:22" ht="15.75" customHeight="1" x14ac:dyDescent="0.2">
      <c r="A828" s="140"/>
      <c r="B828" s="140"/>
      <c r="C828" s="140"/>
      <c r="D828" s="140"/>
      <c r="E828" s="140"/>
      <c r="F828" s="140"/>
      <c r="G828" s="140"/>
      <c r="H828" s="140"/>
      <c r="I828" s="140"/>
      <c r="J828" s="140"/>
      <c r="K828" s="140"/>
      <c r="L828" s="140"/>
      <c r="M828" s="140"/>
      <c r="N828" s="140"/>
      <c r="O828" s="140"/>
      <c r="P828" s="140"/>
      <c r="Q828" s="140"/>
      <c r="R828" s="140"/>
      <c r="S828" s="140"/>
      <c r="T828" s="140"/>
      <c r="U828" s="140"/>
      <c r="V828" s="140"/>
    </row>
    <row r="829" spans="1:22" ht="15.75" customHeight="1" x14ac:dyDescent="0.2">
      <c r="A829" s="140"/>
      <c r="B829" s="140"/>
      <c r="C829" s="140"/>
      <c r="D829" s="140"/>
      <c r="E829" s="140"/>
      <c r="F829" s="140"/>
      <c r="G829" s="140"/>
      <c r="H829" s="14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</row>
    <row r="830" spans="1:22" ht="15.75" customHeight="1" x14ac:dyDescent="0.2">
      <c r="A830" s="140"/>
      <c r="B830" s="140"/>
      <c r="C830" s="140"/>
      <c r="D830" s="140"/>
      <c r="E830" s="140"/>
      <c r="F830" s="140"/>
      <c r="G830" s="140"/>
      <c r="H830" s="140"/>
      <c r="I830" s="140"/>
      <c r="J830" s="140"/>
      <c r="K830" s="140"/>
      <c r="L830" s="140"/>
      <c r="M830" s="140"/>
      <c r="N830" s="140"/>
      <c r="O830" s="140"/>
      <c r="P830" s="140"/>
      <c r="Q830" s="140"/>
      <c r="R830" s="140"/>
      <c r="S830" s="140"/>
      <c r="T830" s="140"/>
      <c r="U830" s="140"/>
      <c r="V830" s="140"/>
    </row>
    <row r="831" spans="1:22" ht="15.75" customHeight="1" x14ac:dyDescent="0.2">
      <c r="A831" s="140"/>
      <c r="B831" s="140"/>
      <c r="C831" s="140"/>
      <c r="D831" s="140"/>
      <c r="E831" s="140"/>
      <c r="F831" s="140"/>
      <c r="G831" s="140"/>
      <c r="H831" s="14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</row>
    <row r="832" spans="1:22" ht="15.75" customHeight="1" x14ac:dyDescent="0.2">
      <c r="A832" s="140"/>
      <c r="B832" s="140"/>
      <c r="C832" s="140"/>
      <c r="D832" s="140"/>
      <c r="E832" s="140"/>
      <c r="F832" s="140"/>
      <c r="G832" s="140"/>
      <c r="H832" s="140"/>
      <c r="I832" s="140"/>
      <c r="J832" s="140"/>
      <c r="K832" s="140"/>
      <c r="L832" s="140"/>
      <c r="M832" s="140"/>
      <c r="N832" s="140"/>
      <c r="O832" s="140"/>
      <c r="P832" s="140"/>
      <c r="Q832" s="140"/>
      <c r="R832" s="140"/>
      <c r="S832" s="140"/>
      <c r="T832" s="140"/>
      <c r="U832" s="140"/>
      <c r="V832" s="140"/>
    </row>
    <row r="833" spans="1:22" ht="15.75" customHeight="1" x14ac:dyDescent="0.2">
      <c r="A833" s="140"/>
      <c r="B833" s="140"/>
      <c r="C833" s="140"/>
      <c r="D833" s="140"/>
      <c r="E833" s="140"/>
      <c r="F833" s="140"/>
      <c r="G833" s="140"/>
      <c r="H833" s="14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</row>
    <row r="834" spans="1:22" ht="15.75" customHeight="1" x14ac:dyDescent="0.2">
      <c r="A834" s="140"/>
      <c r="B834" s="140"/>
      <c r="C834" s="140"/>
      <c r="D834" s="140"/>
      <c r="E834" s="140"/>
      <c r="F834" s="140"/>
      <c r="G834" s="140"/>
      <c r="H834" s="140"/>
      <c r="I834" s="140"/>
      <c r="J834" s="140"/>
      <c r="K834" s="140"/>
      <c r="L834" s="140"/>
      <c r="M834" s="140"/>
      <c r="N834" s="140"/>
      <c r="O834" s="140"/>
      <c r="P834" s="140"/>
      <c r="Q834" s="140"/>
      <c r="R834" s="140"/>
      <c r="S834" s="140"/>
      <c r="T834" s="140"/>
      <c r="U834" s="140"/>
      <c r="V834" s="140"/>
    </row>
    <row r="835" spans="1:22" ht="15.75" customHeight="1" x14ac:dyDescent="0.2">
      <c r="A835" s="140"/>
      <c r="B835" s="140"/>
      <c r="C835" s="140"/>
      <c r="D835" s="140"/>
      <c r="E835" s="140"/>
      <c r="F835" s="140"/>
      <c r="G835" s="140"/>
      <c r="H835" s="14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</row>
    <row r="836" spans="1:22" ht="15.75" customHeight="1" x14ac:dyDescent="0.2">
      <c r="A836" s="140"/>
      <c r="B836" s="140"/>
      <c r="C836" s="140"/>
      <c r="D836" s="140"/>
      <c r="E836" s="140"/>
      <c r="F836" s="140"/>
      <c r="G836" s="140"/>
      <c r="H836" s="140"/>
      <c r="I836" s="140"/>
      <c r="J836" s="140"/>
      <c r="K836" s="140"/>
      <c r="L836" s="140"/>
      <c r="M836" s="140"/>
      <c r="N836" s="140"/>
      <c r="O836" s="140"/>
      <c r="P836" s="140"/>
      <c r="Q836" s="140"/>
      <c r="R836" s="140"/>
      <c r="S836" s="140"/>
      <c r="T836" s="140"/>
      <c r="U836" s="140"/>
      <c r="V836" s="140"/>
    </row>
    <row r="837" spans="1:22" ht="15.75" customHeight="1" x14ac:dyDescent="0.2">
      <c r="A837" s="140"/>
      <c r="B837" s="140"/>
      <c r="C837" s="140"/>
      <c r="D837" s="140"/>
      <c r="E837" s="140"/>
      <c r="F837" s="140"/>
      <c r="G837" s="140"/>
      <c r="H837" s="14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</row>
    <row r="838" spans="1:22" ht="15.75" customHeight="1" x14ac:dyDescent="0.2">
      <c r="A838" s="140"/>
      <c r="B838" s="140"/>
      <c r="C838" s="140"/>
      <c r="D838" s="140"/>
      <c r="E838" s="140"/>
      <c r="F838" s="140"/>
      <c r="G838" s="140"/>
      <c r="H838" s="140"/>
      <c r="I838" s="140"/>
      <c r="J838" s="140"/>
      <c r="K838" s="140"/>
      <c r="L838" s="140"/>
      <c r="M838" s="140"/>
      <c r="N838" s="140"/>
      <c r="O838" s="140"/>
      <c r="P838" s="140"/>
      <c r="Q838" s="140"/>
      <c r="R838" s="140"/>
      <c r="S838" s="140"/>
      <c r="T838" s="140"/>
      <c r="U838" s="140"/>
      <c r="V838" s="140"/>
    </row>
    <row r="839" spans="1:22" ht="15.75" customHeight="1" x14ac:dyDescent="0.2">
      <c r="A839" s="140"/>
      <c r="B839" s="140"/>
      <c r="C839" s="140"/>
      <c r="D839" s="140"/>
      <c r="E839" s="140"/>
      <c r="F839" s="140"/>
      <c r="G839" s="140"/>
      <c r="H839" s="14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</row>
    <row r="840" spans="1:22" ht="15.75" customHeight="1" x14ac:dyDescent="0.2">
      <c r="A840" s="140"/>
      <c r="B840" s="140"/>
      <c r="C840" s="140"/>
      <c r="D840" s="140"/>
      <c r="E840" s="140"/>
      <c r="F840" s="140"/>
      <c r="G840" s="140"/>
      <c r="H840" s="140"/>
      <c r="I840" s="140"/>
      <c r="J840" s="140"/>
      <c r="K840" s="140"/>
      <c r="L840" s="140"/>
      <c r="M840" s="140"/>
      <c r="N840" s="140"/>
      <c r="O840" s="140"/>
      <c r="P840" s="140"/>
      <c r="Q840" s="140"/>
      <c r="R840" s="140"/>
      <c r="S840" s="140"/>
      <c r="T840" s="140"/>
      <c r="U840" s="140"/>
      <c r="V840" s="140"/>
    </row>
    <row r="841" spans="1:22" ht="15.75" customHeight="1" x14ac:dyDescent="0.2">
      <c r="A841" s="140"/>
      <c r="B841" s="140"/>
      <c r="C841" s="140"/>
      <c r="D841" s="140"/>
      <c r="E841" s="140"/>
      <c r="F841" s="140"/>
      <c r="G841" s="140"/>
      <c r="H841" s="14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</row>
    <row r="842" spans="1:22" ht="15.75" customHeight="1" x14ac:dyDescent="0.2">
      <c r="A842" s="140"/>
      <c r="B842" s="140"/>
      <c r="C842" s="140"/>
      <c r="D842" s="140"/>
      <c r="E842" s="140"/>
      <c r="F842" s="140"/>
      <c r="G842" s="140"/>
      <c r="H842" s="140"/>
      <c r="I842" s="140"/>
      <c r="J842" s="140"/>
      <c r="K842" s="140"/>
      <c r="L842" s="140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</row>
    <row r="843" spans="1:22" ht="15.75" customHeight="1" x14ac:dyDescent="0.2">
      <c r="A843" s="140"/>
      <c r="B843" s="140"/>
      <c r="C843" s="140"/>
      <c r="D843" s="140"/>
      <c r="E843" s="140"/>
      <c r="F843" s="140"/>
      <c r="G843" s="140"/>
      <c r="H843" s="14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</row>
    <row r="844" spans="1:22" ht="15.75" customHeight="1" x14ac:dyDescent="0.2">
      <c r="A844" s="140"/>
      <c r="B844" s="140"/>
      <c r="C844" s="140"/>
      <c r="D844" s="140"/>
      <c r="E844" s="140"/>
      <c r="F844" s="140"/>
      <c r="G844" s="140"/>
      <c r="H844" s="140"/>
      <c r="I844" s="140"/>
      <c r="J844" s="140"/>
      <c r="K844" s="140"/>
      <c r="L844" s="140"/>
      <c r="M844" s="140"/>
      <c r="N844" s="140"/>
      <c r="O844" s="140"/>
      <c r="P844" s="140"/>
      <c r="Q844" s="140"/>
      <c r="R844" s="140"/>
      <c r="S844" s="140"/>
      <c r="T844" s="140"/>
      <c r="U844" s="140"/>
      <c r="V844" s="140"/>
    </row>
    <row r="845" spans="1:22" ht="15.75" customHeight="1" x14ac:dyDescent="0.2">
      <c r="A845" s="140"/>
      <c r="B845" s="140"/>
      <c r="C845" s="140"/>
      <c r="D845" s="140"/>
      <c r="E845" s="140"/>
      <c r="F845" s="140"/>
      <c r="G845" s="140"/>
      <c r="H845" s="14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</row>
    <row r="846" spans="1:22" ht="15.75" customHeight="1" x14ac:dyDescent="0.2">
      <c r="A846" s="140"/>
      <c r="B846" s="140"/>
      <c r="C846" s="140"/>
      <c r="D846" s="140"/>
      <c r="E846" s="140"/>
      <c r="F846" s="140"/>
      <c r="G846" s="140"/>
      <c r="H846" s="140"/>
      <c r="I846" s="140"/>
      <c r="J846" s="140"/>
      <c r="K846" s="140"/>
      <c r="L846" s="140"/>
      <c r="M846" s="140"/>
      <c r="N846" s="140"/>
      <c r="O846" s="140"/>
      <c r="P846" s="140"/>
      <c r="Q846" s="140"/>
      <c r="R846" s="140"/>
      <c r="S846" s="140"/>
      <c r="T846" s="140"/>
      <c r="U846" s="140"/>
      <c r="V846" s="140"/>
    </row>
    <row r="847" spans="1:22" ht="15.75" customHeight="1" x14ac:dyDescent="0.2">
      <c r="A847" s="140"/>
      <c r="B847" s="140"/>
      <c r="C847" s="140"/>
      <c r="D847" s="140"/>
      <c r="E847" s="140"/>
      <c r="F847" s="140"/>
      <c r="G847" s="140"/>
      <c r="H847" s="14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</row>
    <row r="848" spans="1:22" ht="15.75" customHeight="1" x14ac:dyDescent="0.2">
      <c r="A848" s="140"/>
      <c r="B848" s="140"/>
      <c r="C848" s="140"/>
      <c r="D848" s="140"/>
      <c r="E848" s="140"/>
      <c r="F848" s="140"/>
      <c r="G848" s="140"/>
      <c r="H848" s="140"/>
      <c r="I848" s="140"/>
      <c r="J848" s="140"/>
      <c r="K848" s="140"/>
      <c r="L848" s="140"/>
      <c r="M848" s="140"/>
      <c r="N848" s="140"/>
      <c r="O848" s="140"/>
      <c r="P848" s="140"/>
      <c r="Q848" s="140"/>
      <c r="R848" s="140"/>
      <c r="S848" s="140"/>
      <c r="T848" s="140"/>
      <c r="U848" s="140"/>
      <c r="V848" s="140"/>
    </row>
    <row r="849" spans="1:22" ht="15.75" customHeight="1" x14ac:dyDescent="0.2">
      <c r="A849" s="140"/>
      <c r="B849" s="140"/>
      <c r="C849" s="140"/>
      <c r="D849" s="140"/>
      <c r="E849" s="140"/>
      <c r="F849" s="140"/>
      <c r="G849" s="140"/>
      <c r="H849" s="14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</row>
    <row r="850" spans="1:22" ht="15.75" customHeight="1" x14ac:dyDescent="0.2">
      <c r="A850" s="140"/>
      <c r="B850" s="140"/>
      <c r="C850" s="140"/>
      <c r="D850" s="140"/>
      <c r="E850" s="140"/>
      <c r="F850" s="140"/>
      <c r="G850" s="140"/>
      <c r="H850" s="140"/>
      <c r="I850" s="140"/>
      <c r="J850" s="140"/>
      <c r="K850" s="140"/>
      <c r="L850" s="140"/>
      <c r="M850" s="140"/>
      <c r="N850" s="140"/>
      <c r="O850" s="140"/>
      <c r="P850" s="140"/>
      <c r="Q850" s="140"/>
      <c r="R850" s="140"/>
      <c r="S850" s="140"/>
      <c r="T850" s="140"/>
      <c r="U850" s="140"/>
      <c r="V850" s="140"/>
    </row>
    <row r="851" spans="1:22" ht="15.75" customHeight="1" x14ac:dyDescent="0.2">
      <c r="A851" s="140"/>
      <c r="B851" s="140"/>
      <c r="C851" s="140"/>
      <c r="D851" s="140"/>
      <c r="E851" s="140"/>
      <c r="F851" s="140"/>
      <c r="G851" s="140"/>
      <c r="H851" s="14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</row>
    <row r="852" spans="1:22" ht="15.75" customHeight="1" x14ac:dyDescent="0.2">
      <c r="A852" s="140"/>
      <c r="B852" s="140"/>
      <c r="C852" s="140"/>
      <c r="D852" s="140"/>
      <c r="E852" s="140"/>
      <c r="F852" s="140"/>
      <c r="G852" s="140"/>
      <c r="H852" s="140"/>
      <c r="I852" s="140"/>
      <c r="J852" s="140"/>
      <c r="K852" s="140"/>
      <c r="L852" s="140"/>
      <c r="M852" s="140"/>
      <c r="N852" s="140"/>
      <c r="O852" s="140"/>
      <c r="P852" s="140"/>
      <c r="Q852" s="140"/>
      <c r="R852" s="140"/>
      <c r="S852" s="140"/>
      <c r="T852" s="140"/>
      <c r="U852" s="140"/>
      <c r="V852" s="140"/>
    </row>
    <row r="853" spans="1:22" ht="15.75" customHeight="1" x14ac:dyDescent="0.2">
      <c r="A853" s="140"/>
      <c r="B853" s="140"/>
      <c r="C853" s="140"/>
      <c r="D853" s="140"/>
      <c r="E853" s="140"/>
      <c r="F853" s="140"/>
      <c r="G853" s="140"/>
      <c r="H853" s="14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</row>
    <row r="854" spans="1:22" ht="15.75" customHeight="1" x14ac:dyDescent="0.2">
      <c r="A854" s="140"/>
      <c r="B854" s="140"/>
      <c r="C854" s="140"/>
      <c r="D854" s="140"/>
      <c r="E854" s="140"/>
      <c r="F854" s="140"/>
      <c r="G854" s="140"/>
      <c r="H854" s="140"/>
      <c r="I854" s="140"/>
      <c r="J854" s="140"/>
      <c r="K854" s="140"/>
      <c r="L854" s="140"/>
      <c r="M854" s="140"/>
      <c r="N854" s="140"/>
      <c r="O854" s="140"/>
      <c r="P854" s="140"/>
      <c r="Q854" s="140"/>
      <c r="R854" s="140"/>
      <c r="S854" s="140"/>
      <c r="T854" s="140"/>
      <c r="U854" s="140"/>
      <c r="V854" s="140"/>
    </row>
    <row r="855" spans="1:22" ht="15.75" customHeight="1" x14ac:dyDescent="0.2">
      <c r="A855" s="140"/>
      <c r="B855" s="140"/>
      <c r="C855" s="140"/>
      <c r="D855" s="140"/>
      <c r="E855" s="140"/>
      <c r="F855" s="140"/>
      <c r="G855" s="140"/>
      <c r="H855" s="14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</row>
    <row r="856" spans="1:22" ht="15.75" customHeight="1" x14ac:dyDescent="0.2">
      <c r="A856" s="140"/>
      <c r="B856" s="140"/>
      <c r="C856" s="140"/>
      <c r="D856" s="140"/>
      <c r="E856" s="140"/>
      <c r="F856" s="140"/>
      <c r="G856" s="140"/>
      <c r="H856" s="140"/>
      <c r="I856" s="140"/>
      <c r="J856" s="140"/>
      <c r="K856" s="140"/>
      <c r="L856" s="140"/>
      <c r="M856" s="140"/>
      <c r="N856" s="140"/>
      <c r="O856" s="140"/>
      <c r="P856" s="140"/>
      <c r="Q856" s="140"/>
      <c r="R856" s="140"/>
      <c r="S856" s="140"/>
      <c r="T856" s="140"/>
      <c r="U856" s="140"/>
      <c r="V856" s="140"/>
    </row>
    <row r="857" spans="1:22" ht="15.75" customHeight="1" x14ac:dyDescent="0.2">
      <c r="A857" s="140"/>
      <c r="B857" s="140"/>
      <c r="C857" s="140"/>
      <c r="D857" s="140"/>
      <c r="E857" s="140"/>
      <c r="F857" s="140"/>
      <c r="G857" s="140"/>
      <c r="H857" s="14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</row>
    <row r="858" spans="1:22" ht="15.75" customHeight="1" x14ac:dyDescent="0.2">
      <c r="A858" s="140"/>
      <c r="B858" s="140"/>
      <c r="C858" s="140"/>
      <c r="D858" s="140"/>
      <c r="E858" s="140"/>
      <c r="F858" s="140"/>
      <c r="G858" s="140"/>
      <c r="H858" s="140"/>
      <c r="I858" s="140"/>
      <c r="J858" s="140"/>
      <c r="K858" s="140"/>
      <c r="L858" s="140"/>
      <c r="M858" s="140"/>
      <c r="N858" s="140"/>
      <c r="O858" s="140"/>
      <c r="P858" s="140"/>
      <c r="Q858" s="140"/>
      <c r="R858" s="140"/>
      <c r="S858" s="140"/>
      <c r="T858" s="140"/>
      <c r="U858" s="140"/>
      <c r="V858" s="140"/>
    </row>
    <row r="859" spans="1:22" ht="15.75" customHeight="1" x14ac:dyDescent="0.2">
      <c r="A859" s="140"/>
      <c r="B859" s="140"/>
      <c r="C859" s="140"/>
      <c r="D859" s="140"/>
      <c r="E859" s="140"/>
      <c r="F859" s="140"/>
      <c r="G859" s="140"/>
      <c r="H859" s="14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</row>
    <row r="860" spans="1:22" ht="15.75" customHeight="1" x14ac:dyDescent="0.2">
      <c r="A860" s="140"/>
      <c r="B860" s="140"/>
      <c r="C860" s="140"/>
      <c r="D860" s="140"/>
      <c r="E860" s="140"/>
      <c r="F860" s="140"/>
      <c r="G860" s="140"/>
      <c r="H860" s="140"/>
      <c r="I860" s="140"/>
      <c r="J860" s="140"/>
      <c r="K860" s="140"/>
      <c r="L860" s="140"/>
      <c r="M860" s="140"/>
      <c r="N860" s="140"/>
      <c r="O860" s="140"/>
      <c r="P860" s="140"/>
      <c r="Q860" s="140"/>
      <c r="R860" s="140"/>
      <c r="S860" s="140"/>
      <c r="T860" s="140"/>
      <c r="U860" s="140"/>
      <c r="V860" s="140"/>
    </row>
    <row r="861" spans="1:22" ht="15.75" customHeight="1" x14ac:dyDescent="0.2">
      <c r="A861" s="140"/>
      <c r="B861" s="140"/>
      <c r="C861" s="140"/>
      <c r="D861" s="140"/>
      <c r="E861" s="140"/>
      <c r="F861" s="140"/>
      <c r="G861" s="140"/>
      <c r="H861" s="14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</row>
    <row r="862" spans="1:22" ht="15.75" customHeight="1" x14ac:dyDescent="0.2">
      <c r="A862" s="140"/>
      <c r="B862" s="140"/>
      <c r="C862" s="140"/>
      <c r="D862" s="140"/>
      <c r="E862" s="140"/>
      <c r="F862" s="140"/>
      <c r="G862" s="140"/>
      <c r="H862" s="140"/>
      <c r="I862" s="140"/>
      <c r="J862" s="140"/>
      <c r="K862" s="140"/>
      <c r="L862" s="140"/>
      <c r="M862" s="140"/>
      <c r="N862" s="140"/>
      <c r="O862" s="140"/>
      <c r="P862" s="140"/>
      <c r="Q862" s="140"/>
      <c r="R862" s="140"/>
      <c r="S862" s="140"/>
      <c r="T862" s="140"/>
      <c r="U862" s="140"/>
      <c r="V862" s="140"/>
    </row>
    <row r="863" spans="1:22" ht="15.75" customHeight="1" x14ac:dyDescent="0.2">
      <c r="A863" s="140"/>
      <c r="B863" s="140"/>
      <c r="C863" s="140"/>
      <c r="D863" s="140"/>
      <c r="E863" s="140"/>
      <c r="F863" s="140"/>
      <c r="G863" s="140"/>
      <c r="H863" s="14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</row>
    <row r="864" spans="1:22" ht="15.75" customHeight="1" x14ac:dyDescent="0.2">
      <c r="A864" s="140"/>
      <c r="B864" s="140"/>
      <c r="C864" s="140"/>
      <c r="D864" s="140"/>
      <c r="E864" s="140"/>
      <c r="F864" s="140"/>
      <c r="G864" s="140"/>
      <c r="H864" s="140"/>
      <c r="I864" s="140"/>
      <c r="J864" s="140"/>
      <c r="K864" s="140"/>
      <c r="L864" s="140"/>
      <c r="M864" s="140"/>
      <c r="N864" s="140"/>
      <c r="O864" s="140"/>
      <c r="P864" s="140"/>
      <c r="Q864" s="140"/>
      <c r="R864" s="140"/>
      <c r="S864" s="140"/>
      <c r="T864" s="140"/>
      <c r="U864" s="140"/>
      <c r="V864" s="140"/>
    </row>
    <row r="865" spans="1:22" ht="15.75" customHeight="1" x14ac:dyDescent="0.2">
      <c r="A865" s="140"/>
      <c r="B865" s="140"/>
      <c r="C865" s="140"/>
      <c r="D865" s="140"/>
      <c r="E865" s="140"/>
      <c r="F865" s="140"/>
      <c r="G865" s="140"/>
      <c r="H865" s="14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</row>
    <row r="866" spans="1:22" ht="15.75" customHeight="1" x14ac:dyDescent="0.2">
      <c r="A866" s="140"/>
      <c r="B866" s="140"/>
      <c r="C866" s="140"/>
      <c r="D866" s="140"/>
      <c r="E866" s="140"/>
      <c r="F866" s="140"/>
      <c r="G866" s="140"/>
      <c r="H866" s="140"/>
      <c r="I866" s="140"/>
      <c r="J866" s="140"/>
      <c r="K866" s="140"/>
      <c r="L866" s="140"/>
      <c r="M866" s="140"/>
      <c r="N866" s="140"/>
      <c r="O866" s="140"/>
      <c r="P866" s="140"/>
      <c r="Q866" s="140"/>
      <c r="R866" s="140"/>
      <c r="S866" s="140"/>
      <c r="T866" s="140"/>
      <c r="U866" s="140"/>
      <c r="V866" s="140"/>
    </row>
    <row r="867" spans="1:22" ht="15.75" customHeight="1" x14ac:dyDescent="0.2">
      <c r="A867" s="140"/>
      <c r="B867" s="140"/>
      <c r="C867" s="140"/>
      <c r="D867" s="140"/>
      <c r="E867" s="140"/>
      <c r="F867" s="140"/>
      <c r="G867" s="140"/>
      <c r="H867" s="14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</row>
    <row r="868" spans="1:22" ht="15.75" customHeight="1" x14ac:dyDescent="0.2">
      <c r="A868" s="140"/>
      <c r="B868" s="140"/>
      <c r="C868" s="140"/>
      <c r="D868" s="140"/>
      <c r="E868" s="140"/>
      <c r="F868" s="140"/>
      <c r="G868" s="140"/>
      <c r="H868" s="140"/>
      <c r="I868" s="140"/>
      <c r="J868" s="140"/>
      <c r="K868" s="140"/>
      <c r="L868" s="140"/>
      <c r="M868" s="140"/>
      <c r="N868" s="140"/>
      <c r="O868" s="140"/>
      <c r="P868" s="140"/>
      <c r="Q868" s="140"/>
      <c r="R868" s="140"/>
      <c r="S868" s="140"/>
      <c r="T868" s="140"/>
      <c r="U868" s="140"/>
      <c r="V868" s="140"/>
    </row>
    <row r="869" spans="1:22" ht="15.75" customHeight="1" x14ac:dyDescent="0.2">
      <c r="A869" s="140"/>
      <c r="B869" s="140"/>
      <c r="C869" s="140"/>
      <c r="D869" s="140"/>
      <c r="E869" s="140"/>
      <c r="F869" s="140"/>
      <c r="G869" s="140"/>
      <c r="H869" s="14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</row>
    <row r="870" spans="1:22" ht="15.75" customHeight="1" x14ac:dyDescent="0.2">
      <c r="A870" s="140"/>
      <c r="B870" s="140"/>
      <c r="C870" s="140"/>
      <c r="D870" s="140"/>
      <c r="E870" s="140"/>
      <c r="F870" s="140"/>
      <c r="G870" s="140"/>
      <c r="H870" s="140"/>
      <c r="I870" s="140"/>
      <c r="J870" s="140"/>
      <c r="K870" s="140"/>
      <c r="L870" s="140"/>
      <c r="M870" s="140"/>
      <c r="N870" s="140"/>
      <c r="O870" s="140"/>
      <c r="P870" s="140"/>
      <c r="Q870" s="140"/>
      <c r="R870" s="140"/>
      <c r="S870" s="140"/>
      <c r="T870" s="140"/>
      <c r="U870" s="140"/>
      <c r="V870" s="140"/>
    </row>
    <row r="871" spans="1:22" ht="15.75" customHeight="1" x14ac:dyDescent="0.2">
      <c r="A871" s="140"/>
      <c r="B871" s="140"/>
      <c r="C871" s="140"/>
      <c r="D871" s="140"/>
      <c r="E871" s="140"/>
      <c r="F871" s="140"/>
      <c r="G871" s="140"/>
      <c r="H871" s="14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</row>
    <row r="872" spans="1:22" ht="15.75" customHeight="1" x14ac:dyDescent="0.2">
      <c r="A872" s="140"/>
      <c r="B872" s="140"/>
      <c r="C872" s="140"/>
      <c r="D872" s="140"/>
      <c r="E872" s="140"/>
      <c r="F872" s="140"/>
      <c r="G872" s="140"/>
      <c r="H872" s="140"/>
      <c r="I872" s="140"/>
      <c r="J872" s="140"/>
      <c r="K872" s="140"/>
      <c r="L872" s="140"/>
      <c r="M872" s="140"/>
      <c r="N872" s="140"/>
      <c r="O872" s="140"/>
      <c r="P872" s="140"/>
      <c r="Q872" s="140"/>
      <c r="R872" s="140"/>
      <c r="S872" s="140"/>
      <c r="T872" s="140"/>
      <c r="U872" s="140"/>
      <c r="V872" s="140"/>
    </row>
    <row r="873" spans="1:22" ht="15.75" customHeight="1" x14ac:dyDescent="0.2">
      <c r="A873" s="140"/>
      <c r="B873" s="140"/>
      <c r="C873" s="140"/>
      <c r="D873" s="140"/>
      <c r="E873" s="140"/>
      <c r="F873" s="140"/>
      <c r="G873" s="140"/>
      <c r="H873" s="14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</row>
    <row r="874" spans="1:22" ht="15.75" customHeight="1" x14ac:dyDescent="0.2">
      <c r="A874" s="140"/>
      <c r="B874" s="140"/>
      <c r="C874" s="140"/>
      <c r="D874" s="140"/>
      <c r="E874" s="140"/>
      <c r="F874" s="140"/>
      <c r="G874" s="140"/>
      <c r="H874" s="140"/>
      <c r="I874" s="140"/>
      <c r="J874" s="140"/>
      <c r="K874" s="140"/>
      <c r="L874" s="140"/>
      <c r="M874" s="140"/>
      <c r="N874" s="140"/>
      <c r="O874" s="140"/>
      <c r="P874" s="140"/>
      <c r="Q874" s="140"/>
      <c r="R874" s="140"/>
      <c r="S874" s="140"/>
      <c r="T874" s="140"/>
      <c r="U874" s="140"/>
      <c r="V874" s="140"/>
    </row>
    <row r="875" spans="1:22" ht="15.75" customHeight="1" x14ac:dyDescent="0.2">
      <c r="A875" s="140"/>
      <c r="B875" s="140"/>
      <c r="C875" s="140"/>
      <c r="D875" s="140"/>
      <c r="E875" s="140"/>
      <c r="F875" s="140"/>
      <c r="G875" s="140"/>
      <c r="H875" s="14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</row>
    <row r="876" spans="1:22" ht="15.75" customHeight="1" x14ac:dyDescent="0.2">
      <c r="A876" s="140"/>
      <c r="B876" s="140"/>
      <c r="C876" s="140"/>
      <c r="D876" s="140"/>
      <c r="E876" s="140"/>
      <c r="F876" s="140"/>
      <c r="G876" s="140"/>
      <c r="H876" s="140"/>
      <c r="I876" s="140"/>
      <c r="J876" s="140"/>
      <c r="K876" s="140"/>
      <c r="L876" s="140"/>
      <c r="M876" s="140"/>
      <c r="N876" s="140"/>
      <c r="O876" s="140"/>
      <c r="P876" s="140"/>
      <c r="Q876" s="140"/>
      <c r="R876" s="140"/>
      <c r="S876" s="140"/>
      <c r="T876" s="140"/>
      <c r="U876" s="140"/>
      <c r="V876" s="140"/>
    </row>
    <row r="877" spans="1:22" ht="15.75" customHeight="1" x14ac:dyDescent="0.2">
      <c r="A877" s="140"/>
      <c r="B877" s="140"/>
      <c r="C877" s="140"/>
      <c r="D877" s="140"/>
      <c r="E877" s="140"/>
      <c r="F877" s="140"/>
      <c r="G877" s="140"/>
      <c r="H877" s="14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</row>
    <row r="878" spans="1:22" ht="15.75" customHeight="1" x14ac:dyDescent="0.2">
      <c r="A878" s="140"/>
      <c r="B878" s="140"/>
      <c r="C878" s="140"/>
      <c r="D878" s="140"/>
      <c r="E878" s="140"/>
      <c r="F878" s="140"/>
      <c r="G878" s="140"/>
      <c r="H878" s="140"/>
      <c r="I878" s="140"/>
      <c r="J878" s="140"/>
      <c r="K878" s="140"/>
      <c r="L878" s="140"/>
      <c r="M878" s="140"/>
      <c r="N878" s="140"/>
      <c r="O878" s="140"/>
      <c r="P878" s="140"/>
      <c r="Q878" s="140"/>
      <c r="R878" s="140"/>
      <c r="S878" s="140"/>
      <c r="T878" s="140"/>
      <c r="U878" s="140"/>
      <c r="V878" s="140"/>
    </row>
    <row r="879" spans="1:22" ht="15.75" customHeight="1" x14ac:dyDescent="0.2">
      <c r="A879" s="140"/>
      <c r="B879" s="140"/>
      <c r="C879" s="140"/>
      <c r="D879" s="140"/>
      <c r="E879" s="140"/>
      <c r="F879" s="140"/>
      <c r="G879" s="140"/>
      <c r="H879" s="14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</row>
    <row r="880" spans="1:22" ht="15.75" customHeight="1" x14ac:dyDescent="0.2">
      <c r="A880" s="140"/>
      <c r="B880" s="140"/>
      <c r="C880" s="140"/>
      <c r="D880" s="140"/>
      <c r="E880" s="140"/>
      <c r="F880" s="140"/>
      <c r="G880" s="140"/>
      <c r="H880" s="140"/>
      <c r="I880" s="140"/>
      <c r="J880" s="140"/>
      <c r="K880" s="140"/>
      <c r="L880" s="140"/>
      <c r="M880" s="140"/>
      <c r="N880" s="140"/>
      <c r="O880" s="140"/>
      <c r="P880" s="140"/>
      <c r="Q880" s="140"/>
      <c r="R880" s="140"/>
      <c r="S880" s="140"/>
      <c r="T880" s="140"/>
      <c r="U880" s="140"/>
      <c r="V880" s="140"/>
    </row>
    <row r="881" spans="1:22" ht="15.75" customHeight="1" x14ac:dyDescent="0.2">
      <c r="A881" s="140"/>
      <c r="B881" s="140"/>
      <c r="C881" s="140"/>
      <c r="D881" s="140"/>
      <c r="E881" s="140"/>
      <c r="F881" s="140"/>
      <c r="G881" s="140"/>
      <c r="H881" s="14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</row>
    <row r="882" spans="1:22" ht="15.75" customHeight="1" x14ac:dyDescent="0.2">
      <c r="A882" s="140"/>
      <c r="B882" s="140"/>
      <c r="C882" s="140"/>
      <c r="D882" s="140"/>
      <c r="E882" s="140"/>
      <c r="F882" s="140"/>
      <c r="G882" s="140"/>
      <c r="H882" s="140"/>
      <c r="I882" s="140"/>
      <c r="J882" s="140"/>
      <c r="K882" s="140"/>
      <c r="L882" s="140"/>
      <c r="M882" s="140"/>
      <c r="N882" s="140"/>
      <c r="O882" s="140"/>
      <c r="P882" s="140"/>
      <c r="Q882" s="140"/>
      <c r="R882" s="140"/>
      <c r="S882" s="140"/>
      <c r="T882" s="140"/>
      <c r="U882" s="140"/>
      <c r="V882" s="140"/>
    </row>
    <row r="883" spans="1:22" ht="15.75" customHeight="1" x14ac:dyDescent="0.2">
      <c r="A883" s="140"/>
      <c r="B883" s="140"/>
      <c r="C883" s="140"/>
      <c r="D883" s="140"/>
      <c r="E883" s="140"/>
      <c r="F883" s="140"/>
      <c r="G883" s="140"/>
      <c r="H883" s="14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</row>
    <row r="884" spans="1:22" ht="15.75" customHeight="1" x14ac:dyDescent="0.2">
      <c r="A884" s="140"/>
      <c r="B884" s="140"/>
      <c r="C884" s="140"/>
      <c r="D884" s="140"/>
      <c r="E884" s="140"/>
      <c r="F884" s="140"/>
      <c r="G884" s="140"/>
      <c r="H884" s="140"/>
      <c r="I884" s="140"/>
      <c r="J884" s="140"/>
      <c r="K884" s="140"/>
      <c r="L884" s="140"/>
      <c r="M884" s="140"/>
      <c r="N884" s="140"/>
      <c r="O884" s="140"/>
      <c r="P884" s="140"/>
      <c r="Q884" s="140"/>
      <c r="R884" s="140"/>
      <c r="S884" s="140"/>
      <c r="T884" s="140"/>
      <c r="U884" s="140"/>
      <c r="V884" s="140"/>
    </row>
    <row r="885" spans="1:22" ht="15.75" customHeight="1" x14ac:dyDescent="0.2">
      <c r="A885" s="140"/>
      <c r="B885" s="140"/>
      <c r="C885" s="140"/>
      <c r="D885" s="140"/>
      <c r="E885" s="140"/>
      <c r="F885" s="140"/>
      <c r="G885" s="140"/>
      <c r="H885" s="14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</row>
    <row r="886" spans="1:22" ht="15.75" customHeight="1" x14ac:dyDescent="0.2">
      <c r="A886" s="140"/>
      <c r="B886" s="140"/>
      <c r="C886" s="140"/>
      <c r="D886" s="140"/>
      <c r="E886" s="140"/>
      <c r="F886" s="140"/>
      <c r="G886" s="140"/>
      <c r="H886" s="140"/>
      <c r="I886" s="140"/>
      <c r="J886" s="140"/>
      <c r="K886" s="140"/>
      <c r="L886" s="140"/>
      <c r="M886" s="140"/>
      <c r="N886" s="140"/>
      <c r="O886" s="140"/>
      <c r="P886" s="140"/>
      <c r="Q886" s="140"/>
      <c r="R886" s="140"/>
      <c r="S886" s="140"/>
      <c r="T886" s="140"/>
      <c r="U886" s="140"/>
      <c r="V886" s="140"/>
    </row>
    <row r="887" spans="1:22" ht="15.75" customHeight="1" x14ac:dyDescent="0.2">
      <c r="A887" s="140"/>
      <c r="B887" s="140"/>
      <c r="C887" s="140"/>
      <c r="D887" s="140"/>
      <c r="E887" s="140"/>
      <c r="F887" s="140"/>
      <c r="G887" s="140"/>
      <c r="H887" s="14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</row>
    <row r="888" spans="1:22" ht="15.75" customHeight="1" x14ac:dyDescent="0.2">
      <c r="A888" s="140"/>
      <c r="B888" s="140"/>
      <c r="C888" s="140"/>
      <c r="D888" s="140"/>
      <c r="E888" s="140"/>
      <c r="F888" s="140"/>
      <c r="G888" s="140"/>
      <c r="H888" s="140"/>
      <c r="I888" s="140"/>
      <c r="J888" s="140"/>
      <c r="K888" s="140"/>
      <c r="L888" s="140"/>
      <c r="M888" s="140"/>
      <c r="N888" s="140"/>
      <c r="O888" s="140"/>
      <c r="P888" s="140"/>
      <c r="Q888" s="140"/>
      <c r="R888" s="140"/>
      <c r="S888" s="140"/>
      <c r="T888" s="140"/>
      <c r="U888" s="140"/>
      <c r="V888" s="140"/>
    </row>
    <row r="889" spans="1:22" ht="15.75" customHeight="1" x14ac:dyDescent="0.2">
      <c r="A889" s="140"/>
      <c r="B889" s="140"/>
      <c r="C889" s="140"/>
      <c r="D889" s="140"/>
      <c r="E889" s="140"/>
      <c r="F889" s="140"/>
      <c r="G889" s="140"/>
      <c r="H889" s="14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</row>
    <row r="890" spans="1:22" ht="15.75" customHeight="1" x14ac:dyDescent="0.2">
      <c r="A890" s="140"/>
      <c r="B890" s="140"/>
      <c r="C890" s="140"/>
      <c r="D890" s="140"/>
      <c r="E890" s="140"/>
      <c r="F890" s="140"/>
      <c r="G890" s="140"/>
      <c r="H890" s="140"/>
      <c r="I890" s="140"/>
      <c r="J890" s="140"/>
      <c r="K890" s="140"/>
      <c r="L890" s="140"/>
      <c r="M890" s="140"/>
      <c r="N890" s="140"/>
      <c r="O890" s="140"/>
      <c r="P890" s="140"/>
      <c r="Q890" s="140"/>
      <c r="R890" s="140"/>
      <c r="S890" s="140"/>
      <c r="T890" s="140"/>
      <c r="U890" s="140"/>
      <c r="V890" s="140"/>
    </row>
    <row r="891" spans="1:22" ht="15.75" customHeight="1" x14ac:dyDescent="0.2">
      <c r="A891" s="140"/>
      <c r="B891" s="140"/>
      <c r="C891" s="140"/>
      <c r="D891" s="140"/>
      <c r="E891" s="140"/>
      <c r="F891" s="140"/>
      <c r="G891" s="140"/>
      <c r="H891" s="14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</row>
    <row r="892" spans="1:22" ht="15.75" customHeight="1" x14ac:dyDescent="0.2">
      <c r="A892" s="140"/>
      <c r="B892" s="140"/>
      <c r="C892" s="140"/>
      <c r="D892" s="140"/>
      <c r="E892" s="140"/>
      <c r="F892" s="140"/>
      <c r="G892" s="140"/>
      <c r="H892" s="140"/>
      <c r="I892" s="140"/>
      <c r="J892" s="140"/>
      <c r="K892" s="140"/>
      <c r="L892" s="140"/>
      <c r="M892" s="140"/>
      <c r="N892" s="140"/>
      <c r="O892" s="140"/>
      <c r="P892" s="140"/>
      <c r="Q892" s="140"/>
      <c r="R892" s="140"/>
      <c r="S892" s="140"/>
      <c r="T892" s="140"/>
      <c r="U892" s="140"/>
      <c r="V892" s="140"/>
    </row>
    <row r="893" spans="1:22" ht="15.75" customHeight="1" x14ac:dyDescent="0.2">
      <c r="A893" s="140"/>
      <c r="B893" s="140"/>
      <c r="C893" s="140"/>
      <c r="D893" s="140"/>
      <c r="E893" s="140"/>
      <c r="F893" s="140"/>
      <c r="G893" s="140"/>
      <c r="H893" s="14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</row>
    <row r="894" spans="1:22" ht="15.75" customHeight="1" x14ac:dyDescent="0.2">
      <c r="A894" s="140"/>
      <c r="B894" s="140"/>
      <c r="C894" s="140"/>
      <c r="D894" s="140"/>
      <c r="E894" s="140"/>
      <c r="F894" s="140"/>
      <c r="G894" s="140"/>
      <c r="H894" s="140"/>
      <c r="I894" s="140"/>
      <c r="J894" s="140"/>
      <c r="K894" s="140"/>
      <c r="L894" s="140"/>
      <c r="M894" s="140"/>
      <c r="N894" s="140"/>
      <c r="O894" s="140"/>
      <c r="P894" s="140"/>
      <c r="Q894" s="140"/>
      <c r="R894" s="140"/>
      <c r="S894" s="140"/>
      <c r="T894" s="140"/>
      <c r="U894" s="140"/>
      <c r="V894" s="140"/>
    </row>
    <row r="895" spans="1:22" ht="15.75" customHeight="1" x14ac:dyDescent="0.2">
      <c r="A895" s="140"/>
      <c r="B895" s="140"/>
      <c r="C895" s="140"/>
      <c r="D895" s="140"/>
      <c r="E895" s="140"/>
      <c r="F895" s="140"/>
      <c r="G895" s="140"/>
      <c r="H895" s="14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</row>
    <row r="896" spans="1:22" ht="15.75" customHeight="1" x14ac:dyDescent="0.2">
      <c r="A896" s="140"/>
      <c r="B896" s="140"/>
      <c r="C896" s="140"/>
      <c r="D896" s="140"/>
      <c r="E896" s="140"/>
      <c r="F896" s="140"/>
      <c r="G896" s="140"/>
      <c r="H896" s="140"/>
      <c r="I896" s="140"/>
      <c r="J896" s="140"/>
      <c r="K896" s="140"/>
      <c r="L896" s="140"/>
      <c r="M896" s="140"/>
      <c r="N896" s="140"/>
      <c r="O896" s="140"/>
      <c r="P896" s="140"/>
      <c r="Q896" s="140"/>
      <c r="R896" s="140"/>
      <c r="S896" s="140"/>
      <c r="T896" s="140"/>
      <c r="U896" s="140"/>
      <c r="V896" s="140"/>
    </row>
    <row r="897" spans="1:22" ht="15.75" customHeight="1" x14ac:dyDescent="0.2">
      <c r="A897" s="140"/>
      <c r="B897" s="140"/>
      <c r="C897" s="140"/>
      <c r="D897" s="140"/>
      <c r="E897" s="140"/>
      <c r="F897" s="140"/>
      <c r="G897" s="140"/>
      <c r="H897" s="14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</row>
    <row r="898" spans="1:22" ht="15.75" customHeight="1" x14ac:dyDescent="0.2">
      <c r="A898" s="140"/>
      <c r="B898" s="140"/>
      <c r="C898" s="140"/>
      <c r="D898" s="140"/>
      <c r="E898" s="140"/>
      <c r="F898" s="140"/>
      <c r="G898" s="140"/>
      <c r="H898" s="140"/>
      <c r="I898" s="140"/>
      <c r="J898" s="140"/>
      <c r="K898" s="140"/>
      <c r="L898" s="140"/>
      <c r="M898" s="140"/>
      <c r="N898" s="140"/>
      <c r="O898" s="140"/>
      <c r="P898" s="140"/>
      <c r="Q898" s="140"/>
      <c r="R898" s="140"/>
      <c r="S898" s="140"/>
      <c r="T898" s="140"/>
      <c r="U898" s="140"/>
      <c r="V898" s="140"/>
    </row>
    <row r="899" spans="1:22" ht="15.75" customHeight="1" x14ac:dyDescent="0.2">
      <c r="A899" s="140"/>
      <c r="B899" s="140"/>
      <c r="C899" s="140"/>
      <c r="D899" s="140"/>
      <c r="E899" s="140"/>
      <c r="F899" s="140"/>
      <c r="G899" s="140"/>
      <c r="H899" s="14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</row>
    <row r="900" spans="1:22" ht="15.75" customHeight="1" x14ac:dyDescent="0.2">
      <c r="A900" s="140"/>
      <c r="B900" s="140"/>
      <c r="C900" s="140"/>
      <c r="D900" s="140"/>
      <c r="E900" s="140"/>
      <c r="F900" s="140"/>
      <c r="G900" s="140"/>
      <c r="H900" s="140"/>
      <c r="I900" s="140"/>
      <c r="J900" s="140"/>
      <c r="K900" s="140"/>
      <c r="L900" s="140"/>
      <c r="M900" s="140"/>
      <c r="N900" s="140"/>
      <c r="O900" s="140"/>
      <c r="P900" s="140"/>
      <c r="Q900" s="140"/>
      <c r="R900" s="140"/>
      <c r="S900" s="140"/>
      <c r="T900" s="140"/>
      <c r="U900" s="140"/>
      <c r="V900" s="140"/>
    </row>
    <row r="901" spans="1:22" ht="15.75" customHeight="1" x14ac:dyDescent="0.2">
      <c r="A901" s="140"/>
      <c r="B901" s="140"/>
      <c r="C901" s="140"/>
      <c r="D901" s="140"/>
      <c r="E901" s="140"/>
      <c r="F901" s="140"/>
      <c r="G901" s="140"/>
      <c r="H901" s="14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</row>
    <row r="902" spans="1:22" ht="15.75" customHeight="1" x14ac:dyDescent="0.2">
      <c r="A902" s="140"/>
      <c r="B902" s="140"/>
      <c r="C902" s="140"/>
      <c r="D902" s="140"/>
      <c r="E902" s="140"/>
      <c r="F902" s="140"/>
      <c r="G902" s="140"/>
      <c r="H902" s="140"/>
      <c r="I902" s="140"/>
      <c r="J902" s="140"/>
      <c r="K902" s="140"/>
      <c r="L902" s="140"/>
      <c r="M902" s="140"/>
      <c r="N902" s="140"/>
      <c r="O902" s="140"/>
      <c r="P902" s="140"/>
      <c r="Q902" s="140"/>
      <c r="R902" s="140"/>
      <c r="S902" s="140"/>
      <c r="T902" s="140"/>
      <c r="U902" s="140"/>
      <c r="V902" s="140"/>
    </row>
    <row r="903" spans="1:22" ht="15.75" customHeight="1" x14ac:dyDescent="0.2">
      <c r="A903" s="140"/>
      <c r="B903" s="140"/>
      <c r="C903" s="140"/>
      <c r="D903" s="140"/>
      <c r="E903" s="140"/>
      <c r="F903" s="140"/>
      <c r="G903" s="140"/>
      <c r="H903" s="14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</row>
    <row r="904" spans="1:22" ht="15.75" customHeight="1" x14ac:dyDescent="0.2">
      <c r="A904" s="140"/>
      <c r="B904" s="140"/>
      <c r="C904" s="140"/>
      <c r="D904" s="140"/>
      <c r="E904" s="140"/>
      <c r="F904" s="140"/>
      <c r="G904" s="140"/>
      <c r="H904" s="140"/>
      <c r="I904" s="140"/>
      <c r="J904" s="140"/>
      <c r="K904" s="140"/>
      <c r="L904" s="140"/>
      <c r="M904" s="140"/>
      <c r="N904" s="140"/>
      <c r="O904" s="140"/>
      <c r="P904" s="140"/>
      <c r="Q904" s="140"/>
      <c r="R904" s="140"/>
      <c r="S904" s="140"/>
      <c r="T904" s="140"/>
      <c r="U904" s="140"/>
      <c r="V904" s="140"/>
    </row>
    <row r="905" spans="1:22" ht="15.75" customHeight="1" x14ac:dyDescent="0.2">
      <c r="A905" s="140"/>
      <c r="B905" s="140"/>
      <c r="C905" s="140"/>
      <c r="D905" s="140"/>
      <c r="E905" s="140"/>
      <c r="F905" s="140"/>
      <c r="G905" s="140"/>
      <c r="H905" s="14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</row>
    <row r="906" spans="1:22" ht="15.75" customHeight="1" x14ac:dyDescent="0.2">
      <c r="A906" s="140"/>
      <c r="B906" s="140"/>
      <c r="C906" s="140"/>
      <c r="D906" s="140"/>
      <c r="E906" s="140"/>
      <c r="F906" s="140"/>
      <c r="G906" s="140"/>
      <c r="H906" s="140"/>
      <c r="I906" s="140"/>
      <c r="J906" s="140"/>
      <c r="K906" s="140"/>
      <c r="L906" s="140"/>
      <c r="M906" s="140"/>
      <c r="N906" s="140"/>
      <c r="O906" s="140"/>
      <c r="P906" s="140"/>
      <c r="Q906" s="140"/>
      <c r="R906" s="140"/>
      <c r="S906" s="140"/>
      <c r="T906" s="140"/>
      <c r="U906" s="140"/>
      <c r="V906" s="140"/>
    </row>
    <row r="907" spans="1:22" ht="15.75" customHeight="1" x14ac:dyDescent="0.2">
      <c r="A907" s="140"/>
      <c r="B907" s="140"/>
      <c r="C907" s="140"/>
      <c r="D907" s="140"/>
      <c r="E907" s="140"/>
      <c r="F907" s="140"/>
      <c r="G907" s="140"/>
      <c r="H907" s="14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</row>
    <row r="908" spans="1:22" ht="15.75" customHeight="1" x14ac:dyDescent="0.2">
      <c r="A908" s="140"/>
      <c r="B908" s="140"/>
      <c r="C908" s="140"/>
      <c r="D908" s="140"/>
      <c r="E908" s="140"/>
      <c r="F908" s="140"/>
      <c r="G908" s="140"/>
      <c r="H908" s="140"/>
      <c r="I908" s="140"/>
      <c r="J908" s="140"/>
      <c r="K908" s="140"/>
      <c r="L908" s="140"/>
      <c r="M908" s="140"/>
      <c r="N908" s="140"/>
      <c r="O908" s="140"/>
      <c r="P908" s="140"/>
      <c r="Q908" s="140"/>
      <c r="R908" s="140"/>
      <c r="S908" s="140"/>
      <c r="T908" s="140"/>
      <c r="U908" s="140"/>
      <c r="V908" s="140"/>
    </row>
    <row r="909" spans="1:22" ht="15.75" customHeight="1" x14ac:dyDescent="0.2">
      <c r="A909" s="140"/>
      <c r="B909" s="140"/>
      <c r="C909" s="140"/>
      <c r="D909" s="140"/>
      <c r="E909" s="140"/>
      <c r="F909" s="140"/>
      <c r="G909" s="140"/>
      <c r="H909" s="14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</row>
    <row r="910" spans="1:22" ht="15.75" customHeight="1" x14ac:dyDescent="0.2">
      <c r="A910" s="140"/>
      <c r="B910" s="140"/>
      <c r="C910" s="140"/>
      <c r="D910" s="140"/>
      <c r="E910" s="140"/>
      <c r="F910" s="140"/>
      <c r="G910" s="140"/>
      <c r="H910" s="140"/>
      <c r="I910" s="140"/>
      <c r="J910" s="140"/>
      <c r="K910" s="140"/>
      <c r="L910" s="140"/>
      <c r="M910" s="140"/>
      <c r="N910" s="140"/>
      <c r="O910" s="140"/>
      <c r="P910" s="140"/>
      <c r="Q910" s="140"/>
      <c r="R910" s="140"/>
      <c r="S910" s="140"/>
      <c r="T910" s="140"/>
      <c r="U910" s="140"/>
      <c r="V910" s="140"/>
    </row>
    <row r="911" spans="1:22" ht="15.75" customHeight="1" x14ac:dyDescent="0.2">
      <c r="A911" s="140"/>
      <c r="B911" s="140"/>
      <c r="C911" s="140"/>
      <c r="D911" s="140"/>
      <c r="E911" s="140"/>
      <c r="F911" s="140"/>
      <c r="G911" s="140"/>
      <c r="H911" s="14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</row>
    <row r="912" spans="1:22" ht="15.75" customHeight="1" x14ac:dyDescent="0.2">
      <c r="A912" s="140"/>
      <c r="B912" s="140"/>
      <c r="C912" s="140"/>
      <c r="D912" s="140"/>
      <c r="E912" s="140"/>
      <c r="F912" s="140"/>
      <c r="G912" s="140"/>
      <c r="H912" s="140"/>
      <c r="I912" s="140"/>
      <c r="J912" s="140"/>
      <c r="K912" s="140"/>
      <c r="L912" s="140"/>
      <c r="M912" s="140"/>
      <c r="N912" s="140"/>
      <c r="O912" s="140"/>
      <c r="P912" s="140"/>
      <c r="Q912" s="140"/>
      <c r="R912" s="140"/>
      <c r="S912" s="140"/>
      <c r="T912" s="140"/>
      <c r="U912" s="140"/>
      <c r="V912" s="140"/>
    </row>
    <row r="913" spans="1:22" ht="15.75" customHeight="1" x14ac:dyDescent="0.2">
      <c r="A913" s="140"/>
      <c r="B913" s="140"/>
      <c r="C913" s="140"/>
      <c r="D913" s="140"/>
      <c r="E913" s="140"/>
      <c r="F913" s="140"/>
      <c r="G913" s="140"/>
      <c r="H913" s="14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</row>
    <row r="914" spans="1:22" ht="15.75" customHeight="1" x14ac:dyDescent="0.2">
      <c r="A914" s="140"/>
      <c r="B914" s="140"/>
      <c r="C914" s="140"/>
      <c r="D914" s="140"/>
      <c r="E914" s="140"/>
      <c r="F914" s="140"/>
      <c r="G914" s="140"/>
      <c r="H914" s="140"/>
      <c r="I914" s="140"/>
      <c r="J914" s="140"/>
      <c r="K914" s="140"/>
      <c r="L914" s="140"/>
      <c r="M914" s="140"/>
      <c r="N914" s="140"/>
      <c r="O914" s="140"/>
      <c r="P914" s="140"/>
      <c r="Q914" s="140"/>
      <c r="R914" s="140"/>
      <c r="S914" s="140"/>
      <c r="T914" s="140"/>
      <c r="U914" s="140"/>
      <c r="V914" s="140"/>
    </row>
    <row r="915" spans="1:22" ht="15.75" customHeight="1" x14ac:dyDescent="0.2">
      <c r="A915" s="140"/>
      <c r="B915" s="140"/>
      <c r="C915" s="140"/>
      <c r="D915" s="140"/>
      <c r="E915" s="140"/>
      <c r="F915" s="140"/>
      <c r="G915" s="140"/>
      <c r="H915" s="14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</row>
    <row r="916" spans="1:22" ht="15.75" customHeight="1" x14ac:dyDescent="0.2">
      <c r="A916" s="140"/>
      <c r="B916" s="140"/>
      <c r="C916" s="140"/>
      <c r="D916" s="140"/>
      <c r="E916" s="140"/>
      <c r="F916" s="140"/>
      <c r="G916" s="140"/>
      <c r="H916" s="140"/>
      <c r="I916" s="140"/>
      <c r="J916" s="140"/>
      <c r="K916" s="140"/>
      <c r="L916" s="140"/>
      <c r="M916" s="140"/>
      <c r="N916" s="140"/>
      <c r="O916" s="140"/>
      <c r="P916" s="140"/>
      <c r="Q916" s="140"/>
      <c r="R916" s="140"/>
      <c r="S916" s="140"/>
      <c r="T916" s="140"/>
      <c r="U916" s="140"/>
      <c r="V916" s="140"/>
    </row>
    <row r="917" spans="1:22" ht="15.75" customHeight="1" x14ac:dyDescent="0.2">
      <c r="A917" s="140"/>
      <c r="B917" s="140"/>
      <c r="C917" s="140"/>
      <c r="D917" s="140"/>
      <c r="E917" s="140"/>
      <c r="F917" s="140"/>
      <c r="G917" s="140"/>
      <c r="H917" s="14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</row>
    <row r="918" spans="1:22" ht="15.75" customHeight="1" x14ac:dyDescent="0.2">
      <c r="A918" s="140"/>
      <c r="B918" s="140"/>
      <c r="C918" s="140"/>
      <c r="D918" s="140"/>
      <c r="E918" s="140"/>
      <c r="F918" s="140"/>
      <c r="G918" s="140"/>
      <c r="H918" s="140"/>
      <c r="I918" s="140"/>
      <c r="J918" s="140"/>
      <c r="K918" s="140"/>
      <c r="L918" s="140"/>
      <c r="M918" s="140"/>
      <c r="N918" s="140"/>
      <c r="O918" s="140"/>
      <c r="P918" s="140"/>
      <c r="Q918" s="140"/>
      <c r="R918" s="140"/>
      <c r="S918" s="140"/>
      <c r="T918" s="140"/>
      <c r="U918" s="140"/>
      <c r="V918" s="140"/>
    </row>
    <row r="919" spans="1:22" ht="15.75" customHeight="1" x14ac:dyDescent="0.2">
      <c r="A919" s="140"/>
      <c r="B919" s="140"/>
      <c r="C919" s="140"/>
      <c r="D919" s="140"/>
      <c r="E919" s="140"/>
      <c r="F919" s="140"/>
      <c r="G919" s="140"/>
      <c r="H919" s="14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</row>
    <row r="920" spans="1:22" ht="15.75" customHeight="1" x14ac:dyDescent="0.2">
      <c r="A920" s="140"/>
      <c r="B920" s="140"/>
      <c r="C920" s="140"/>
      <c r="D920" s="140"/>
      <c r="E920" s="140"/>
      <c r="F920" s="140"/>
      <c r="G920" s="140"/>
      <c r="H920" s="140"/>
      <c r="I920" s="140"/>
      <c r="J920" s="140"/>
      <c r="K920" s="140"/>
      <c r="L920" s="140"/>
      <c r="M920" s="140"/>
      <c r="N920" s="140"/>
      <c r="O920" s="140"/>
      <c r="P920" s="140"/>
      <c r="Q920" s="140"/>
      <c r="R920" s="140"/>
      <c r="S920" s="140"/>
      <c r="T920" s="140"/>
      <c r="U920" s="140"/>
      <c r="V920" s="140"/>
    </row>
    <row r="921" spans="1:22" ht="15.75" customHeight="1" x14ac:dyDescent="0.2">
      <c r="A921" s="140"/>
      <c r="B921" s="140"/>
      <c r="C921" s="140"/>
      <c r="D921" s="140"/>
      <c r="E921" s="140"/>
      <c r="F921" s="140"/>
      <c r="G921" s="140"/>
      <c r="H921" s="14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</row>
    <row r="922" spans="1:22" ht="15.75" customHeight="1" x14ac:dyDescent="0.2">
      <c r="A922" s="140"/>
      <c r="B922" s="140"/>
      <c r="C922" s="140"/>
      <c r="D922" s="140"/>
      <c r="E922" s="140"/>
      <c r="F922" s="140"/>
      <c r="G922" s="140"/>
      <c r="H922" s="140"/>
      <c r="I922" s="140"/>
      <c r="J922" s="140"/>
      <c r="K922" s="140"/>
      <c r="L922" s="140"/>
      <c r="M922" s="140"/>
      <c r="N922" s="140"/>
      <c r="O922" s="140"/>
      <c r="P922" s="140"/>
      <c r="Q922" s="140"/>
      <c r="R922" s="140"/>
      <c r="S922" s="140"/>
      <c r="T922" s="140"/>
      <c r="U922" s="140"/>
      <c r="V922" s="140"/>
    </row>
    <row r="923" spans="1:22" ht="15.75" customHeight="1" x14ac:dyDescent="0.2">
      <c r="A923" s="140"/>
      <c r="B923" s="140"/>
      <c r="C923" s="140"/>
      <c r="D923" s="140"/>
      <c r="E923" s="140"/>
      <c r="F923" s="140"/>
      <c r="G923" s="140"/>
      <c r="H923" s="14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</row>
    <row r="924" spans="1:22" ht="15.75" customHeight="1" x14ac:dyDescent="0.2">
      <c r="A924" s="140"/>
      <c r="B924" s="140"/>
      <c r="C924" s="140"/>
      <c r="D924" s="140"/>
      <c r="E924" s="140"/>
      <c r="F924" s="140"/>
      <c r="G924" s="140"/>
      <c r="H924" s="140"/>
      <c r="I924" s="140"/>
      <c r="J924" s="140"/>
      <c r="K924" s="140"/>
      <c r="L924" s="140"/>
      <c r="M924" s="140"/>
      <c r="N924" s="140"/>
      <c r="O924" s="140"/>
      <c r="P924" s="140"/>
      <c r="Q924" s="140"/>
      <c r="R924" s="140"/>
      <c r="S924" s="140"/>
      <c r="T924" s="140"/>
      <c r="U924" s="140"/>
      <c r="V924" s="140"/>
    </row>
    <row r="925" spans="1:22" ht="15.75" customHeight="1" x14ac:dyDescent="0.2">
      <c r="A925" s="140"/>
      <c r="B925" s="140"/>
      <c r="C925" s="140"/>
      <c r="D925" s="140"/>
      <c r="E925" s="140"/>
      <c r="F925" s="140"/>
      <c r="G925" s="140"/>
      <c r="H925" s="14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</row>
    <row r="926" spans="1:22" ht="15.75" customHeight="1" x14ac:dyDescent="0.2">
      <c r="A926" s="140"/>
      <c r="B926" s="140"/>
      <c r="C926" s="140"/>
      <c r="D926" s="140"/>
      <c r="E926" s="140"/>
      <c r="F926" s="140"/>
      <c r="G926" s="140"/>
      <c r="H926" s="140"/>
      <c r="I926" s="140"/>
      <c r="J926" s="140"/>
      <c r="K926" s="140"/>
      <c r="L926" s="140"/>
      <c r="M926" s="140"/>
      <c r="N926" s="140"/>
      <c r="O926" s="140"/>
      <c r="P926" s="140"/>
      <c r="Q926" s="140"/>
      <c r="R926" s="140"/>
      <c r="S926" s="140"/>
      <c r="T926" s="140"/>
      <c r="U926" s="140"/>
      <c r="V926" s="140"/>
    </row>
    <row r="927" spans="1:22" ht="15.75" customHeight="1" x14ac:dyDescent="0.2">
      <c r="A927" s="140"/>
      <c r="B927" s="140"/>
      <c r="C927" s="140"/>
      <c r="D927" s="140"/>
      <c r="E927" s="140"/>
      <c r="F927" s="140"/>
      <c r="G927" s="140"/>
      <c r="H927" s="14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</row>
    <row r="928" spans="1:22" ht="15.75" customHeight="1" x14ac:dyDescent="0.2">
      <c r="A928" s="140"/>
      <c r="B928" s="140"/>
      <c r="C928" s="140"/>
      <c r="D928" s="140"/>
      <c r="E928" s="140"/>
      <c r="F928" s="140"/>
      <c r="G928" s="140"/>
      <c r="H928" s="140"/>
      <c r="I928" s="140"/>
      <c r="J928" s="140"/>
      <c r="K928" s="140"/>
      <c r="L928" s="140"/>
      <c r="M928" s="140"/>
      <c r="N928" s="140"/>
      <c r="O928" s="140"/>
      <c r="P928" s="140"/>
      <c r="Q928" s="140"/>
      <c r="R928" s="140"/>
      <c r="S928" s="140"/>
      <c r="T928" s="140"/>
      <c r="U928" s="140"/>
      <c r="V928" s="140"/>
    </row>
    <row r="929" spans="1:22" ht="15.75" customHeight="1" x14ac:dyDescent="0.2">
      <c r="A929" s="140"/>
      <c r="B929" s="140"/>
      <c r="C929" s="140"/>
      <c r="D929" s="140"/>
      <c r="E929" s="140"/>
      <c r="F929" s="140"/>
      <c r="G929" s="140"/>
      <c r="H929" s="14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</row>
    <row r="930" spans="1:22" ht="15.75" customHeight="1" x14ac:dyDescent="0.2">
      <c r="A930" s="140"/>
      <c r="B930" s="140"/>
      <c r="C930" s="140"/>
      <c r="D930" s="140"/>
      <c r="E930" s="140"/>
      <c r="F930" s="140"/>
      <c r="G930" s="140"/>
      <c r="H930" s="140"/>
      <c r="I930" s="140"/>
      <c r="J930" s="140"/>
      <c r="K930" s="140"/>
      <c r="L930" s="140"/>
      <c r="M930" s="140"/>
      <c r="N930" s="140"/>
      <c r="O930" s="140"/>
      <c r="P930" s="140"/>
      <c r="Q930" s="140"/>
      <c r="R930" s="140"/>
      <c r="S930" s="140"/>
      <c r="T930" s="140"/>
      <c r="U930" s="140"/>
      <c r="V930" s="140"/>
    </row>
    <row r="931" spans="1:22" ht="15.75" customHeight="1" x14ac:dyDescent="0.2">
      <c r="A931" s="140"/>
      <c r="B931" s="140"/>
      <c r="C931" s="140"/>
      <c r="D931" s="140"/>
      <c r="E931" s="140"/>
      <c r="F931" s="140"/>
      <c r="G931" s="140"/>
      <c r="H931" s="14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</row>
    <row r="932" spans="1:22" ht="15.75" customHeight="1" x14ac:dyDescent="0.2">
      <c r="A932" s="140"/>
      <c r="B932" s="140"/>
      <c r="C932" s="140"/>
      <c r="D932" s="140"/>
      <c r="E932" s="140"/>
      <c r="F932" s="140"/>
      <c r="G932" s="140"/>
      <c r="H932" s="140"/>
      <c r="I932" s="140"/>
      <c r="J932" s="140"/>
      <c r="K932" s="140"/>
      <c r="L932" s="140"/>
      <c r="M932" s="140"/>
      <c r="N932" s="140"/>
      <c r="O932" s="140"/>
      <c r="P932" s="140"/>
      <c r="Q932" s="140"/>
      <c r="R932" s="140"/>
      <c r="S932" s="140"/>
      <c r="T932" s="140"/>
      <c r="U932" s="140"/>
      <c r="V932" s="140"/>
    </row>
    <row r="933" spans="1:22" ht="15.75" customHeight="1" x14ac:dyDescent="0.2">
      <c r="A933" s="140"/>
      <c r="B933" s="140"/>
      <c r="C933" s="140"/>
      <c r="D933" s="140"/>
      <c r="E933" s="140"/>
      <c r="F933" s="140"/>
      <c r="G933" s="140"/>
      <c r="H933" s="14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</row>
    <row r="934" spans="1:22" ht="15.75" customHeight="1" x14ac:dyDescent="0.2">
      <c r="A934" s="140"/>
      <c r="B934" s="140"/>
      <c r="C934" s="140"/>
      <c r="D934" s="140"/>
      <c r="E934" s="140"/>
      <c r="F934" s="140"/>
      <c r="G934" s="140"/>
      <c r="H934" s="140"/>
      <c r="I934" s="140"/>
      <c r="J934" s="140"/>
      <c r="K934" s="140"/>
      <c r="L934" s="140"/>
      <c r="M934" s="140"/>
      <c r="N934" s="140"/>
      <c r="O934" s="140"/>
      <c r="P934" s="140"/>
      <c r="Q934" s="140"/>
      <c r="R934" s="140"/>
      <c r="S934" s="140"/>
      <c r="T934" s="140"/>
      <c r="U934" s="140"/>
      <c r="V934" s="140"/>
    </row>
    <row r="935" spans="1:22" ht="15.75" customHeight="1" x14ac:dyDescent="0.2">
      <c r="A935" s="140"/>
      <c r="B935" s="140"/>
      <c r="C935" s="140"/>
      <c r="D935" s="140"/>
      <c r="E935" s="140"/>
      <c r="F935" s="140"/>
      <c r="G935" s="140"/>
      <c r="H935" s="14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</row>
    <row r="936" spans="1:22" ht="15.75" customHeight="1" x14ac:dyDescent="0.2">
      <c r="A936" s="140"/>
      <c r="B936" s="140"/>
      <c r="C936" s="140"/>
      <c r="D936" s="140"/>
      <c r="E936" s="140"/>
      <c r="F936" s="140"/>
      <c r="G936" s="140"/>
      <c r="H936" s="140"/>
      <c r="I936" s="140"/>
      <c r="J936" s="140"/>
      <c r="K936" s="140"/>
      <c r="L936" s="140"/>
      <c r="M936" s="140"/>
      <c r="N936" s="140"/>
      <c r="O936" s="140"/>
      <c r="P936" s="140"/>
      <c r="Q936" s="140"/>
      <c r="R936" s="140"/>
      <c r="S936" s="140"/>
      <c r="T936" s="140"/>
      <c r="U936" s="140"/>
      <c r="V936" s="140"/>
    </row>
    <row r="937" spans="1:22" ht="15.75" customHeight="1" x14ac:dyDescent="0.2">
      <c r="A937" s="140"/>
      <c r="B937" s="140"/>
      <c r="C937" s="140"/>
      <c r="D937" s="140"/>
      <c r="E937" s="140"/>
      <c r="F937" s="140"/>
      <c r="G937" s="140"/>
      <c r="H937" s="14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</row>
    <row r="938" spans="1:22" ht="15.75" customHeight="1" x14ac:dyDescent="0.2">
      <c r="A938" s="140"/>
      <c r="B938" s="140"/>
      <c r="C938" s="140"/>
      <c r="D938" s="140"/>
      <c r="E938" s="140"/>
      <c r="F938" s="140"/>
      <c r="G938" s="140"/>
      <c r="H938" s="140"/>
      <c r="I938" s="140"/>
      <c r="J938" s="140"/>
      <c r="K938" s="140"/>
      <c r="L938" s="140"/>
      <c r="M938" s="140"/>
      <c r="N938" s="140"/>
      <c r="O938" s="140"/>
      <c r="P938" s="140"/>
      <c r="Q938" s="140"/>
      <c r="R938" s="140"/>
      <c r="S938" s="140"/>
      <c r="T938" s="140"/>
      <c r="U938" s="140"/>
      <c r="V938" s="140"/>
    </row>
    <row r="939" spans="1:22" ht="15.75" customHeight="1" x14ac:dyDescent="0.2">
      <c r="A939" s="140"/>
      <c r="B939" s="140"/>
      <c r="C939" s="140"/>
      <c r="D939" s="140"/>
      <c r="E939" s="140"/>
      <c r="F939" s="140"/>
      <c r="G939" s="140"/>
      <c r="H939" s="14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</row>
    <row r="940" spans="1:22" ht="15.75" customHeight="1" x14ac:dyDescent="0.2">
      <c r="A940" s="140"/>
      <c r="B940" s="140"/>
      <c r="C940" s="140"/>
      <c r="D940" s="140"/>
      <c r="E940" s="140"/>
      <c r="F940" s="140"/>
      <c r="G940" s="140"/>
      <c r="H940" s="140"/>
      <c r="I940" s="140"/>
      <c r="J940" s="140"/>
      <c r="K940" s="140"/>
      <c r="L940" s="140"/>
      <c r="M940" s="140"/>
      <c r="N940" s="140"/>
      <c r="O940" s="140"/>
      <c r="P940" s="140"/>
      <c r="Q940" s="140"/>
      <c r="R940" s="140"/>
      <c r="S940" s="140"/>
      <c r="T940" s="140"/>
      <c r="U940" s="140"/>
      <c r="V940" s="140"/>
    </row>
    <row r="941" spans="1:22" ht="15.75" customHeight="1" x14ac:dyDescent="0.2">
      <c r="A941" s="140"/>
      <c r="B941" s="140"/>
      <c r="C941" s="140"/>
      <c r="D941" s="140"/>
      <c r="E941" s="140"/>
      <c r="F941" s="140"/>
      <c r="G941" s="140"/>
      <c r="H941" s="14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</row>
    <row r="942" spans="1:22" ht="15.75" customHeight="1" x14ac:dyDescent="0.2">
      <c r="A942" s="140"/>
      <c r="B942" s="140"/>
      <c r="C942" s="140"/>
      <c r="D942" s="140"/>
      <c r="E942" s="140"/>
      <c r="F942" s="140"/>
      <c r="G942" s="140"/>
      <c r="H942" s="140"/>
      <c r="I942" s="140"/>
      <c r="J942" s="140"/>
      <c r="K942" s="140"/>
      <c r="L942" s="140"/>
      <c r="M942" s="140"/>
      <c r="N942" s="140"/>
      <c r="O942" s="140"/>
      <c r="P942" s="140"/>
      <c r="Q942" s="140"/>
      <c r="R942" s="140"/>
      <c r="S942" s="140"/>
      <c r="T942" s="140"/>
      <c r="U942" s="140"/>
      <c r="V942" s="140"/>
    </row>
    <row r="943" spans="1:22" ht="15.75" customHeight="1" x14ac:dyDescent="0.2">
      <c r="A943" s="140"/>
      <c r="B943" s="140"/>
      <c r="C943" s="140"/>
      <c r="D943" s="140"/>
      <c r="E943" s="140"/>
      <c r="F943" s="140"/>
      <c r="G943" s="140"/>
      <c r="H943" s="14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</row>
    <row r="944" spans="1:22" ht="15.75" customHeight="1" x14ac:dyDescent="0.2">
      <c r="A944" s="140"/>
      <c r="B944" s="140"/>
      <c r="C944" s="140"/>
      <c r="D944" s="140"/>
      <c r="E944" s="140"/>
      <c r="F944" s="140"/>
      <c r="G944" s="140"/>
      <c r="H944" s="140"/>
      <c r="I944" s="140"/>
      <c r="J944" s="140"/>
      <c r="K944" s="140"/>
      <c r="L944" s="140"/>
      <c r="M944" s="140"/>
      <c r="N944" s="140"/>
      <c r="O944" s="140"/>
      <c r="P944" s="140"/>
      <c r="Q944" s="140"/>
      <c r="R944" s="140"/>
      <c r="S944" s="140"/>
      <c r="T944" s="140"/>
      <c r="U944" s="140"/>
      <c r="V944" s="140"/>
    </row>
    <row r="945" spans="1:22" ht="15.75" customHeight="1" x14ac:dyDescent="0.2">
      <c r="A945" s="140"/>
      <c r="B945" s="140"/>
      <c r="C945" s="140"/>
      <c r="D945" s="140"/>
      <c r="E945" s="140"/>
      <c r="F945" s="140"/>
      <c r="G945" s="140"/>
      <c r="H945" s="14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</row>
    <row r="946" spans="1:22" ht="15.75" customHeight="1" x14ac:dyDescent="0.2">
      <c r="A946" s="140"/>
      <c r="B946" s="140"/>
      <c r="C946" s="140"/>
      <c r="D946" s="140"/>
      <c r="E946" s="140"/>
      <c r="F946" s="140"/>
      <c r="G946" s="140"/>
      <c r="H946" s="140"/>
      <c r="I946" s="140"/>
      <c r="J946" s="140"/>
      <c r="K946" s="140"/>
      <c r="L946" s="140"/>
      <c r="M946" s="140"/>
      <c r="N946" s="140"/>
      <c r="O946" s="140"/>
      <c r="P946" s="140"/>
      <c r="Q946" s="140"/>
      <c r="R946" s="140"/>
      <c r="S946" s="140"/>
      <c r="T946" s="140"/>
      <c r="U946" s="140"/>
      <c r="V946" s="140"/>
    </row>
    <row r="947" spans="1:22" ht="15.75" customHeight="1" x14ac:dyDescent="0.2">
      <c r="A947" s="140"/>
      <c r="B947" s="140"/>
      <c r="C947" s="140"/>
      <c r="D947" s="140"/>
      <c r="E947" s="140"/>
      <c r="F947" s="140"/>
      <c r="G947" s="140"/>
      <c r="H947" s="14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</row>
    <row r="948" spans="1:22" ht="15.75" customHeight="1" x14ac:dyDescent="0.2">
      <c r="A948" s="140"/>
      <c r="B948" s="140"/>
      <c r="C948" s="140"/>
      <c r="D948" s="140"/>
      <c r="E948" s="140"/>
      <c r="F948" s="140"/>
      <c r="G948" s="140"/>
      <c r="H948" s="140"/>
      <c r="I948" s="140"/>
      <c r="J948" s="140"/>
      <c r="K948" s="140"/>
      <c r="L948" s="140"/>
      <c r="M948" s="140"/>
      <c r="N948" s="140"/>
      <c r="O948" s="140"/>
      <c r="P948" s="140"/>
      <c r="Q948" s="140"/>
      <c r="R948" s="140"/>
      <c r="S948" s="140"/>
      <c r="T948" s="140"/>
      <c r="U948" s="140"/>
      <c r="V948" s="140"/>
    </row>
    <row r="949" spans="1:22" ht="15.75" customHeight="1" x14ac:dyDescent="0.2">
      <c r="A949" s="140"/>
      <c r="B949" s="140"/>
      <c r="C949" s="140"/>
      <c r="D949" s="140"/>
      <c r="E949" s="140"/>
      <c r="F949" s="140"/>
      <c r="G949" s="140"/>
      <c r="H949" s="14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</row>
    <row r="950" spans="1:22" ht="15.75" customHeight="1" x14ac:dyDescent="0.2">
      <c r="A950" s="140"/>
      <c r="B950" s="140"/>
      <c r="C950" s="140"/>
      <c r="D950" s="140"/>
      <c r="E950" s="140"/>
      <c r="F950" s="140"/>
      <c r="G950" s="140"/>
      <c r="H950" s="140"/>
      <c r="I950" s="140"/>
      <c r="J950" s="140"/>
      <c r="K950" s="140"/>
      <c r="L950" s="140"/>
      <c r="M950" s="140"/>
      <c r="N950" s="140"/>
      <c r="O950" s="140"/>
      <c r="P950" s="140"/>
      <c r="Q950" s="140"/>
      <c r="R950" s="140"/>
      <c r="S950" s="140"/>
      <c r="T950" s="140"/>
      <c r="U950" s="140"/>
      <c r="V950" s="140"/>
    </row>
    <row r="951" spans="1:22" ht="15.75" customHeight="1" x14ac:dyDescent="0.2">
      <c r="A951" s="140"/>
      <c r="B951" s="140"/>
      <c r="C951" s="140"/>
      <c r="D951" s="140"/>
      <c r="E951" s="140"/>
      <c r="F951" s="140"/>
      <c r="G951" s="140"/>
      <c r="H951" s="14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</row>
    <row r="952" spans="1:22" ht="15.75" customHeight="1" x14ac:dyDescent="0.2">
      <c r="A952" s="140"/>
      <c r="B952" s="140"/>
      <c r="C952" s="140"/>
      <c r="D952" s="140"/>
      <c r="E952" s="140"/>
      <c r="F952" s="140"/>
      <c r="G952" s="140"/>
      <c r="H952" s="140"/>
      <c r="I952" s="140"/>
      <c r="J952" s="140"/>
      <c r="K952" s="140"/>
      <c r="L952" s="140"/>
      <c r="M952" s="140"/>
      <c r="N952" s="140"/>
      <c r="O952" s="140"/>
      <c r="P952" s="140"/>
      <c r="Q952" s="140"/>
      <c r="R952" s="140"/>
      <c r="S952" s="140"/>
      <c r="T952" s="140"/>
      <c r="U952" s="140"/>
      <c r="V952" s="140"/>
    </row>
    <row r="953" spans="1:22" ht="15.75" customHeight="1" x14ac:dyDescent="0.2">
      <c r="A953" s="140"/>
      <c r="B953" s="140"/>
      <c r="C953" s="140"/>
      <c r="D953" s="140"/>
      <c r="E953" s="140"/>
      <c r="F953" s="140"/>
      <c r="G953" s="140"/>
      <c r="H953" s="14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</row>
    <row r="954" spans="1:22" ht="15.75" customHeight="1" x14ac:dyDescent="0.2">
      <c r="A954" s="140"/>
      <c r="B954" s="140"/>
      <c r="C954" s="140"/>
      <c r="D954" s="140"/>
      <c r="E954" s="140"/>
      <c r="F954" s="140"/>
      <c r="G954" s="140"/>
      <c r="H954" s="140"/>
      <c r="I954" s="140"/>
      <c r="J954" s="140"/>
      <c r="K954" s="140"/>
      <c r="L954" s="140"/>
      <c r="M954" s="140"/>
      <c r="N954" s="140"/>
      <c r="O954" s="140"/>
      <c r="P954" s="140"/>
      <c r="Q954" s="140"/>
      <c r="R954" s="140"/>
      <c r="S954" s="140"/>
      <c r="T954" s="140"/>
      <c r="U954" s="140"/>
      <c r="V954" s="140"/>
    </row>
    <row r="955" spans="1:22" ht="15.75" customHeight="1" x14ac:dyDescent="0.2">
      <c r="A955" s="140"/>
      <c r="B955" s="140"/>
      <c r="C955" s="140"/>
      <c r="D955" s="140"/>
      <c r="E955" s="140"/>
      <c r="F955" s="140"/>
      <c r="G955" s="140"/>
      <c r="H955" s="14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</row>
    <row r="956" spans="1:22" ht="15.75" customHeight="1" x14ac:dyDescent="0.2">
      <c r="A956" s="140"/>
      <c r="B956" s="140"/>
      <c r="C956" s="140"/>
      <c r="D956" s="140"/>
      <c r="E956" s="140"/>
      <c r="F956" s="140"/>
      <c r="G956" s="140"/>
      <c r="H956" s="140"/>
      <c r="I956" s="140"/>
      <c r="J956" s="140"/>
      <c r="K956" s="140"/>
      <c r="L956" s="140"/>
      <c r="M956" s="140"/>
      <c r="N956" s="140"/>
      <c r="O956" s="140"/>
      <c r="P956" s="140"/>
      <c r="Q956" s="140"/>
      <c r="R956" s="140"/>
      <c r="S956" s="140"/>
      <c r="T956" s="140"/>
      <c r="U956" s="140"/>
      <c r="V956" s="140"/>
    </row>
    <row r="957" spans="1:22" ht="15.75" customHeight="1" x14ac:dyDescent="0.2">
      <c r="A957" s="140"/>
      <c r="B957" s="140"/>
      <c r="C957" s="140"/>
      <c r="D957" s="140"/>
      <c r="E957" s="140"/>
      <c r="F957" s="140"/>
      <c r="G957" s="140"/>
      <c r="H957" s="14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</row>
    <row r="958" spans="1:22" ht="15.75" customHeight="1" x14ac:dyDescent="0.2">
      <c r="A958" s="140"/>
      <c r="B958" s="140"/>
      <c r="C958" s="140"/>
      <c r="D958" s="140"/>
      <c r="E958" s="140"/>
      <c r="F958" s="140"/>
      <c r="G958" s="140"/>
      <c r="H958" s="140"/>
      <c r="I958" s="140"/>
      <c r="J958" s="140"/>
      <c r="K958" s="140"/>
      <c r="L958" s="140"/>
      <c r="M958" s="140"/>
      <c r="N958" s="140"/>
      <c r="O958" s="140"/>
      <c r="P958" s="140"/>
      <c r="Q958" s="140"/>
      <c r="R958" s="140"/>
      <c r="S958" s="140"/>
      <c r="T958" s="140"/>
      <c r="U958" s="140"/>
      <c r="V958" s="140"/>
    </row>
    <row r="959" spans="1:22" ht="15.75" customHeight="1" x14ac:dyDescent="0.2">
      <c r="A959" s="140"/>
      <c r="B959" s="140"/>
      <c r="C959" s="140"/>
      <c r="D959" s="140"/>
      <c r="E959" s="140"/>
      <c r="F959" s="140"/>
      <c r="G959" s="140"/>
      <c r="H959" s="14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</row>
    <row r="960" spans="1:22" ht="15.75" customHeight="1" x14ac:dyDescent="0.2">
      <c r="A960" s="140"/>
      <c r="B960" s="140"/>
      <c r="C960" s="140"/>
      <c r="D960" s="140"/>
      <c r="E960" s="140"/>
      <c r="F960" s="140"/>
      <c r="G960" s="140"/>
      <c r="H960" s="140"/>
      <c r="I960" s="140"/>
      <c r="J960" s="140"/>
      <c r="K960" s="140"/>
      <c r="L960" s="140"/>
      <c r="M960" s="140"/>
      <c r="N960" s="140"/>
      <c r="O960" s="140"/>
      <c r="P960" s="140"/>
      <c r="Q960" s="140"/>
      <c r="R960" s="140"/>
      <c r="S960" s="140"/>
      <c r="T960" s="140"/>
      <c r="U960" s="140"/>
      <c r="V960" s="140"/>
    </row>
    <row r="961" spans="1:22" ht="15.75" customHeight="1" x14ac:dyDescent="0.2">
      <c r="A961" s="140"/>
      <c r="B961" s="140"/>
      <c r="C961" s="140"/>
      <c r="D961" s="140"/>
      <c r="E961" s="140"/>
      <c r="F961" s="140"/>
      <c r="G961" s="140"/>
      <c r="H961" s="14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</row>
    <row r="962" spans="1:22" ht="15.75" customHeight="1" x14ac:dyDescent="0.2">
      <c r="A962" s="140"/>
      <c r="B962" s="140"/>
      <c r="C962" s="140"/>
      <c r="D962" s="140"/>
      <c r="E962" s="140"/>
      <c r="F962" s="140"/>
      <c r="G962" s="140"/>
      <c r="H962" s="140"/>
      <c r="I962" s="140"/>
      <c r="J962" s="140"/>
      <c r="K962" s="140"/>
      <c r="L962" s="140"/>
      <c r="M962" s="140"/>
      <c r="N962" s="140"/>
      <c r="O962" s="140"/>
      <c r="P962" s="140"/>
      <c r="Q962" s="140"/>
      <c r="R962" s="140"/>
      <c r="S962" s="140"/>
      <c r="T962" s="140"/>
      <c r="U962" s="140"/>
      <c r="V962" s="140"/>
    </row>
    <row r="963" spans="1:22" ht="15.75" customHeight="1" x14ac:dyDescent="0.2">
      <c r="A963" s="140"/>
      <c r="B963" s="140"/>
      <c r="C963" s="140"/>
      <c r="D963" s="140"/>
      <c r="E963" s="140"/>
      <c r="F963" s="140"/>
      <c r="G963" s="140"/>
      <c r="H963" s="14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</row>
    <row r="964" spans="1:22" ht="15.75" customHeight="1" x14ac:dyDescent="0.2">
      <c r="A964" s="140"/>
      <c r="B964" s="140"/>
      <c r="C964" s="140"/>
      <c r="D964" s="140"/>
      <c r="E964" s="140"/>
      <c r="F964" s="140"/>
      <c r="G964" s="140"/>
      <c r="H964" s="140"/>
      <c r="I964" s="140"/>
      <c r="J964" s="140"/>
      <c r="K964" s="140"/>
      <c r="L964" s="140"/>
      <c r="M964" s="140"/>
      <c r="N964" s="140"/>
      <c r="O964" s="140"/>
      <c r="P964" s="140"/>
      <c r="Q964" s="140"/>
      <c r="R964" s="140"/>
      <c r="S964" s="140"/>
      <c r="T964" s="140"/>
      <c r="U964" s="140"/>
      <c r="V964" s="140"/>
    </row>
    <row r="965" spans="1:22" ht="15.75" customHeight="1" x14ac:dyDescent="0.2">
      <c r="A965" s="140"/>
      <c r="B965" s="140"/>
      <c r="C965" s="140"/>
      <c r="D965" s="140"/>
      <c r="E965" s="140"/>
      <c r="F965" s="140"/>
      <c r="G965" s="140"/>
      <c r="H965" s="14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</row>
    <row r="966" spans="1:22" ht="15.75" customHeight="1" x14ac:dyDescent="0.2">
      <c r="A966" s="140"/>
      <c r="B966" s="140"/>
      <c r="C966" s="140"/>
      <c r="D966" s="140"/>
      <c r="E966" s="140"/>
      <c r="F966" s="140"/>
      <c r="G966" s="140"/>
      <c r="H966" s="140"/>
      <c r="I966" s="140"/>
      <c r="J966" s="140"/>
      <c r="K966" s="140"/>
      <c r="L966" s="140"/>
      <c r="M966" s="140"/>
      <c r="N966" s="140"/>
      <c r="O966" s="140"/>
      <c r="P966" s="140"/>
      <c r="Q966" s="140"/>
      <c r="R966" s="140"/>
      <c r="S966" s="140"/>
      <c r="T966" s="140"/>
      <c r="U966" s="140"/>
      <c r="V966" s="140"/>
    </row>
    <row r="967" spans="1:22" ht="15.75" customHeight="1" x14ac:dyDescent="0.2">
      <c r="A967" s="140"/>
      <c r="B967" s="140"/>
      <c r="C967" s="140"/>
      <c r="D967" s="140"/>
      <c r="E967" s="140"/>
      <c r="F967" s="140"/>
      <c r="G967" s="140"/>
      <c r="H967" s="14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</row>
    <row r="968" spans="1:22" ht="15.75" customHeight="1" x14ac:dyDescent="0.2">
      <c r="A968" s="140"/>
      <c r="B968" s="140"/>
      <c r="C968" s="140"/>
      <c r="D968" s="140"/>
      <c r="E968" s="140"/>
      <c r="F968" s="140"/>
      <c r="G968" s="140"/>
      <c r="H968" s="140"/>
      <c r="I968" s="140"/>
      <c r="J968" s="140"/>
      <c r="K968" s="140"/>
      <c r="L968" s="140"/>
      <c r="M968" s="140"/>
      <c r="N968" s="140"/>
      <c r="O968" s="140"/>
      <c r="P968" s="140"/>
      <c r="Q968" s="140"/>
      <c r="R968" s="140"/>
      <c r="S968" s="140"/>
      <c r="T968" s="140"/>
      <c r="U968" s="140"/>
      <c r="V968" s="140"/>
    </row>
    <row r="969" spans="1:22" ht="15.75" customHeight="1" x14ac:dyDescent="0.2">
      <c r="A969" s="140"/>
      <c r="B969" s="140"/>
      <c r="C969" s="140"/>
      <c r="D969" s="140"/>
      <c r="E969" s="140"/>
      <c r="F969" s="140"/>
      <c r="G969" s="140"/>
      <c r="H969" s="14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</row>
    <row r="970" spans="1:22" ht="15.75" customHeight="1" x14ac:dyDescent="0.2">
      <c r="A970" s="140"/>
      <c r="B970" s="140"/>
      <c r="C970" s="140"/>
      <c r="D970" s="140"/>
      <c r="E970" s="140"/>
      <c r="F970" s="140"/>
      <c r="G970" s="140"/>
      <c r="H970" s="140"/>
      <c r="I970" s="140"/>
      <c r="J970" s="140"/>
      <c r="K970" s="140"/>
      <c r="L970" s="140"/>
      <c r="M970" s="140"/>
      <c r="N970" s="140"/>
      <c r="O970" s="140"/>
      <c r="P970" s="140"/>
      <c r="Q970" s="140"/>
      <c r="R970" s="140"/>
      <c r="S970" s="140"/>
      <c r="T970" s="140"/>
      <c r="U970" s="140"/>
      <c r="V970" s="140"/>
    </row>
    <row r="971" spans="1:22" ht="15.75" customHeight="1" x14ac:dyDescent="0.2">
      <c r="A971" s="140"/>
      <c r="B971" s="140"/>
      <c r="C971" s="140"/>
      <c r="D971" s="140"/>
      <c r="E971" s="140"/>
      <c r="F971" s="140"/>
      <c r="G971" s="140"/>
      <c r="H971" s="140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</row>
    <row r="972" spans="1:22" ht="15.75" customHeight="1" x14ac:dyDescent="0.2">
      <c r="A972" s="140"/>
      <c r="B972" s="140"/>
      <c r="C972" s="140"/>
      <c r="D972" s="140"/>
      <c r="E972" s="140"/>
      <c r="F972" s="140"/>
      <c r="G972" s="140"/>
      <c r="H972" s="140"/>
      <c r="I972" s="140"/>
      <c r="J972" s="140"/>
      <c r="K972" s="140"/>
      <c r="L972" s="140"/>
      <c r="M972" s="140"/>
      <c r="N972" s="140"/>
      <c r="O972" s="140"/>
      <c r="P972" s="140"/>
      <c r="Q972" s="140"/>
      <c r="R972" s="140"/>
      <c r="S972" s="140"/>
      <c r="T972" s="140"/>
      <c r="U972" s="140"/>
      <c r="V972" s="140"/>
    </row>
    <row r="973" spans="1:22" ht="15.75" customHeight="1" x14ac:dyDescent="0.2">
      <c r="A973" s="140"/>
      <c r="B973" s="140"/>
      <c r="C973" s="140"/>
      <c r="D973" s="140"/>
      <c r="E973" s="140"/>
      <c r="F973" s="140"/>
      <c r="G973" s="140"/>
      <c r="H973" s="140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</row>
    <row r="974" spans="1:22" ht="15.75" customHeight="1" x14ac:dyDescent="0.2">
      <c r="A974" s="140"/>
      <c r="B974" s="140"/>
      <c r="C974" s="140"/>
      <c r="D974" s="140"/>
      <c r="E974" s="140"/>
      <c r="F974" s="140"/>
      <c r="G974" s="140"/>
      <c r="H974" s="140"/>
      <c r="I974" s="140"/>
      <c r="J974" s="140"/>
      <c r="K974" s="140"/>
      <c r="L974" s="140"/>
      <c r="M974" s="140"/>
      <c r="N974" s="140"/>
      <c r="O974" s="140"/>
      <c r="P974" s="140"/>
      <c r="Q974" s="140"/>
      <c r="R974" s="140"/>
      <c r="S974" s="140"/>
      <c r="T974" s="140"/>
      <c r="U974" s="140"/>
      <c r="V974" s="140"/>
    </row>
    <row r="975" spans="1:22" ht="15.75" customHeight="1" x14ac:dyDescent="0.2">
      <c r="A975" s="140"/>
      <c r="B975" s="140"/>
      <c r="C975" s="140"/>
      <c r="D975" s="140"/>
      <c r="E975" s="140"/>
      <c r="F975" s="140"/>
      <c r="G975" s="140"/>
      <c r="H975" s="140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</row>
    <row r="976" spans="1:22" ht="15.75" customHeight="1" x14ac:dyDescent="0.2">
      <c r="A976" s="140"/>
      <c r="B976" s="140"/>
      <c r="C976" s="140"/>
      <c r="D976" s="140"/>
      <c r="E976" s="140"/>
      <c r="F976" s="140"/>
      <c r="G976" s="140"/>
      <c r="H976" s="140"/>
      <c r="I976" s="140"/>
      <c r="J976" s="140"/>
      <c r="K976" s="140"/>
      <c r="L976" s="140"/>
      <c r="M976" s="140"/>
      <c r="N976" s="140"/>
      <c r="O976" s="140"/>
      <c r="P976" s="140"/>
      <c r="Q976" s="140"/>
      <c r="R976" s="140"/>
      <c r="S976" s="140"/>
      <c r="T976" s="140"/>
      <c r="U976" s="140"/>
      <c r="V976" s="140"/>
    </row>
    <row r="977" spans="1:22" ht="15.75" customHeight="1" x14ac:dyDescent="0.2">
      <c r="A977" s="140"/>
      <c r="B977" s="140"/>
      <c r="C977" s="140"/>
      <c r="D977" s="140"/>
      <c r="E977" s="140"/>
      <c r="F977" s="140"/>
      <c r="G977" s="140"/>
      <c r="H977" s="140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</row>
    <row r="978" spans="1:22" ht="15.75" customHeight="1" x14ac:dyDescent="0.2">
      <c r="A978" s="140"/>
      <c r="B978" s="140"/>
      <c r="C978" s="140"/>
      <c r="D978" s="140"/>
      <c r="E978" s="140"/>
      <c r="F978" s="140"/>
      <c r="G978" s="140"/>
      <c r="H978" s="140"/>
      <c r="I978" s="140"/>
      <c r="J978" s="140"/>
      <c r="K978" s="140"/>
      <c r="L978" s="140"/>
      <c r="M978" s="140"/>
      <c r="N978" s="140"/>
      <c r="O978" s="140"/>
      <c r="P978" s="140"/>
      <c r="Q978" s="140"/>
      <c r="R978" s="140"/>
      <c r="S978" s="140"/>
      <c r="T978" s="140"/>
      <c r="U978" s="140"/>
      <c r="V978" s="140"/>
    </row>
    <row r="979" spans="1:22" ht="15.75" customHeight="1" x14ac:dyDescent="0.2">
      <c r="A979" s="140"/>
      <c r="B979" s="140"/>
      <c r="C979" s="140"/>
      <c r="D979" s="140"/>
      <c r="E979" s="140"/>
      <c r="F979" s="140"/>
      <c r="G979" s="140"/>
      <c r="H979" s="140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</row>
    <row r="980" spans="1:22" ht="15.75" customHeight="1" x14ac:dyDescent="0.2">
      <c r="A980" s="140"/>
      <c r="B980" s="140"/>
      <c r="C980" s="140"/>
      <c r="D980" s="140"/>
      <c r="E980" s="140"/>
      <c r="F980" s="140"/>
      <c r="G980" s="140"/>
      <c r="H980" s="140"/>
      <c r="I980" s="140"/>
      <c r="J980" s="140"/>
      <c r="K980" s="140"/>
      <c r="L980" s="140"/>
      <c r="M980" s="140"/>
      <c r="N980" s="140"/>
      <c r="O980" s="140"/>
      <c r="P980" s="140"/>
      <c r="Q980" s="140"/>
      <c r="R980" s="140"/>
      <c r="S980" s="140"/>
      <c r="T980" s="140"/>
      <c r="U980" s="140"/>
      <c r="V980" s="140"/>
    </row>
    <row r="981" spans="1:22" ht="15.75" customHeight="1" x14ac:dyDescent="0.2">
      <c r="A981" s="140"/>
      <c r="B981" s="140"/>
      <c r="C981" s="140"/>
      <c r="D981" s="140"/>
      <c r="E981" s="140"/>
      <c r="F981" s="140"/>
      <c r="G981" s="140"/>
      <c r="H981" s="140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</row>
    <row r="982" spans="1:22" ht="15.75" customHeight="1" x14ac:dyDescent="0.2">
      <c r="A982" s="140"/>
      <c r="B982" s="140"/>
      <c r="C982" s="140"/>
      <c r="D982" s="140"/>
      <c r="E982" s="140"/>
      <c r="F982" s="140"/>
      <c r="G982" s="140"/>
      <c r="H982" s="140"/>
      <c r="I982" s="140"/>
      <c r="J982" s="140"/>
      <c r="K982" s="140"/>
      <c r="L982" s="140"/>
      <c r="M982" s="140"/>
      <c r="N982" s="140"/>
      <c r="O982" s="140"/>
      <c r="P982" s="140"/>
      <c r="Q982" s="140"/>
      <c r="R982" s="140"/>
      <c r="S982" s="140"/>
      <c r="T982" s="140"/>
      <c r="U982" s="140"/>
      <c r="V982" s="140"/>
    </row>
    <row r="983" spans="1:22" ht="15.75" customHeight="1" x14ac:dyDescent="0.2">
      <c r="A983" s="140"/>
      <c r="B983" s="140"/>
      <c r="C983" s="140"/>
      <c r="D983" s="140"/>
      <c r="E983" s="140"/>
      <c r="F983" s="140"/>
      <c r="G983" s="140"/>
      <c r="H983" s="140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</row>
    <row r="984" spans="1:22" ht="15.75" customHeight="1" x14ac:dyDescent="0.2">
      <c r="A984" s="140"/>
      <c r="B984" s="140"/>
      <c r="C984" s="140"/>
      <c r="D984" s="140"/>
      <c r="E984" s="140"/>
      <c r="F984" s="140"/>
      <c r="G984" s="140"/>
      <c r="H984" s="140"/>
      <c r="I984" s="140"/>
      <c r="J984" s="140"/>
      <c r="K984" s="140"/>
      <c r="L984" s="140"/>
      <c r="M984" s="140"/>
      <c r="N984" s="140"/>
      <c r="O984" s="140"/>
      <c r="P984" s="140"/>
      <c r="Q984" s="140"/>
      <c r="R984" s="140"/>
      <c r="S984" s="140"/>
      <c r="T984" s="140"/>
      <c r="U984" s="140"/>
      <c r="V984" s="140"/>
    </row>
    <row r="985" spans="1:22" ht="15.75" customHeight="1" x14ac:dyDescent="0.2">
      <c r="A985" s="140"/>
      <c r="B985" s="140"/>
      <c r="C985" s="140"/>
      <c r="D985" s="140"/>
      <c r="E985" s="140"/>
      <c r="F985" s="140"/>
      <c r="G985" s="140"/>
      <c r="H985" s="140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</row>
    <row r="986" spans="1:22" ht="15.75" customHeight="1" x14ac:dyDescent="0.2">
      <c r="A986" s="140"/>
      <c r="B986" s="140"/>
      <c r="C986" s="140"/>
      <c r="D986" s="140"/>
      <c r="E986" s="140"/>
      <c r="F986" s="140"/>
      <c r="G986" s="140"/>
      <c r="H986" s="140"/>
      <c r="I986" s="140"/>
      <c r="J986" s="140"/>
      <c r="K986" s="140"/>
      <c r="L986" s="140"/>
      <c r="M986" s="140"/>
      <c r="N986" s="140"/>
      <c r="O986" s="140"/>
      <c r="P986" s="140"/>
      <c r="Q986" s="140"/>
      <c r="R986" s="140"/>
      <c r="S986" s="140"/>
      <c r="T986" s="140"/>
      <c r="U986" s="140"/>
      <c r="V986" s="140"/>
    </row>
    <row r="987" spans="1:22" ht="15.75" customHeight="1" x14ac:dyDescent="0.2">
      <c r="A987" s="140"/>
      <c r="B987" s="140"/>
      <c r="C987" s="140"/>
      <c r="D987" s="140"/>
      <c r="E987" s="140"/>
      <c r="F987" s="140"/>
      <c r="G987" s="140"/>
      <c r="H987" s="140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</row>
    <row r="988" spans="1:22" ht="15.75" customHeight="1" x14ac:dyDescent="0.2">
      <c r="A988" s="140"/>
      <c r="B988" s="140"/>
      <c r="C988" s="140"/>
      <c r="D988" s="140"/>
      <c r="E988" s="140"/>
      <c r="F988" s="140"/>
      <c r="G988" s="140"/>
      <c r="H988" s="140"/>
      <c r="I988" s="140"/>
      <c r="J988" s="140"/>
      <c r="K988" s="140"/>
      <c r="L988" s="140"/>
      <c r="M988" s="140"/>
      <c r="N988" s="140"/>
      <c r="O988" s="140"/>
      <c r="P988" s="140"/>
      <c r="Q988" s="140"/>
      <c r="R988" s="140"/>
      <c r="S988" s="140"/>
      <c r="T988" s="140"/>
      <c r="U988" s="140"/>
      <c r="V988" s="140"/>
    </row>
    <row r="989" spans="1:22" ht="15.75" customHeight="1" x14ac:dyDescent="0.2">
      <c r="A989" s="140"/>
      <c r="B989" s="140"/>
      <c r="C989" s="140"/>
      <c r="D989" s="140"/>
      <c r="E989" s="140"/>
      <c r="F989" s="140"/>
      <c r="G989" s="140"/>
      <c r="H989" s="140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</row>
    <row r="990" spans="1:22" ht="15.75" customHeight="1" x14ac:dyDescent="0.2">
      <c r="A990" s="140"/>
      <c r="B990" s="140"/>
      <c r="C990" s="140"/>
      <c r="D990" s="140"/>
      <c r="E990" s="140"/>
      <c r="F990" s="140"/>
      <c r="G990" s="140"/>
      <c r="H990" s="140"/>
      <c r="I990" s="140"/>
      <c r="J990" s="140"/>
      <c r="K990" s="140"/>
      <c r="L990" s="140"/>
      <c r="M990" s="140"/>
      <c r="N990" s="140"/>
      <c r="O990" s="140"/>
      <c r="P990" s="140"/>
      <c r="Q990" s="140"/>
      <c r="R990" s="140"/>
      <c r="S990" s="140"/>
      <c r="T990" s="140"/>
      <c r="U990" s="140"/>
      <c r="V990" s="140"/>
    </row>
    <row r="991" spans="1:22" ht="15.75" customHeight="1" x14ac:dyDescent="0.2">
      <c r="A991" s="140"/>
      <c r="B991" s="140"/>
      <c r="C991" s="140"/>
      <c r="D991" s="140"/>
      <c r="E991" s="140"/>
      <c r="F991" s="140"/>
      <c r="G991" s="140"/>
      <c r="H991" s="140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</row>
    <row r="992" spans="1:22" ht="15.75" customHeight="1" x14ac:dyDescent="0.2">
      <c r="A992" s="140"/>
      <c r="B992" s="140"/>
      <c r="C992" s="140"/>
      <c r="D992" s="140"/>
      <c r="E992" s="140"/>
      <c r="F992" s="140"/>
      <c r="G992" s="140"/>
      <c r="H992" s="140"/>
      <c r="I992" s="140"/>
      <c r="J992" s="140"/>
      <c r="K992" s="140"/>
      <c r="L992" s="140"/>
      <c r="M992" s="140"/>
      <c r="N992" s="140"/>
      <c r="O992" s="140"/>
      <c r="P992" s="140"/>
      <c r="Q992" s="140"/>
      <c r="R992" s="140"/>
      <c r="S992" s="140"/>
      <c r="T992" s="140"/>
      <c r="U992" s="140"/>
      <c r="V992" s="140"/>
    </row>
    <row r="993" spans="1:22" ht="15.75" customHeight="1" x14ac:dyDescent="0.2">
      <c r="A993" s="140"/>
      <c r="B993" s="140"/>
      <c r="C993" s="140"/>
      <c r="D993" s="140"/>
      <c r="E993" s="140"/>
      <c r="F993" s="140"/>
      <c r="G993" s="140"/>
      <c r="H993" s="140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</row>
    <row r="994" spans="1:22" ht="15.75" customHeight="1" x14ac:dyDescent="0.2">
      <c r="A994" s="140"/>
      <c r="B994" s="140"/>
      <c r="C994" s="140"/>
      <c r="D994" s="140"/>
      <c r="E994" s="140"/>
      <c r="F994" s="140"/>
      <c r="G994" s="140"/>
      <c r="H994" s="140"/>
      <c r="I994" s="140"/>
      <c r="J994" s="140"/>
      <c r="K994" s="140"/>
      <c r="L994" s="140"/>
      <c r="M994" s="140"/>
      <c r="N994" s="140"/>
      <c r="O994" s="140"/>
      <c r="P994" s="140"/>
      <c r="Q994" s="140"/>
      <c r="R994" s="140"/>
      <c r="S994" s="140"/>
      <c r="T994" s="140"/>
      <c r="U994" s="140"/>
      <c r="V994" s="140"/>
    </row>
    <row r="995" spans="1:22" ht="15.75" customHeight="1" x14ac:dyDescent="0.2">
      <c r="A995" s="140"/>
      <c r="B995" s="140"/>
      <c r="C995" s="140"/>
      <c r="D995" s="140"/>
      <c r="E995" s="140"/>
      <c r="F995" s="140"/>
      <c r="G995" s="140"/>
      <c r="H995" s="140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</row>
    <row r="996" spans="1:22" ht="15.75" customHeight="1" x14ac:dyDescent="0.2">
      <c r="A996" s="140"/>
      <c r="B996" s="140"/>
      <c r="C996" s="140"/>
      <c r="D996" s="140"/>
      <c r="E996" s="140"/>
      <c r="F996" s="140"/>
      <c r="G996" s="140"/>
      <c r="H996" s="140"/>
      <c r="I996" s="140"/>
      <c r="J996" s="140"/>
      <c r="K996" s="140"/>
      <c r="L996" s="140"/>
      <c r="M996" s="140"/>
      <c r="N996" s="140"/>
      <c r="O996" s="140"/>
      <c r="P996" s="140"/>
      <c r="Q996" s="140"/>
      <c r="R996" s="140"/>
      <c r="S996" s="140"/>
      <c r="T996" s="140"/>
      <c r="U996" s="140"/>
      <c r="V996" s="140"/>
    </row>
    <row r="997" spans="1:22" ht="15.75" customHeight="1" x14ac:dyDescent="0.2">
      <c r="A997" s="140"/>
      <c r="B997" s="140"/>
      <c r="C997" s="140"/>
      <c r="D997" s="140"/>
      <c r="E997" s="140"/>
      <c r="F997" s="140"/>
      <c r="G997" s="140"/>
      <c r="H997" s="140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</row>
    <row r="998" spans="1:22" ht="15.75" customHeight="1" x14ac:dyDescent="0.2">
      <c r="A998" s="140"/>
      <c r="B998" s="140"/>
      <c r="C998" s="140"/>
      <c r="D998" s="140"/>
      <c r="E998" s="140"/>
      <c r="F998" s="140"/>
      <c r="G998" s="140"/>
      <c r="H998" s="140"/>
      <c r="I998" s="140"/>
      <c r="J998" s="140"/>
      <c r="K998" s="140"/>
      <c r="L998" s="140"/>
      <c r="M998" s="140"/>
      <c r="N998" s="140"/>
      <c r="O998" s="140"/>
      <c r="P998" s="140"/>
      <c r="Q998" s="140"/>
      <c r="R998" s="140"/>
      <c r="S998" s="140"/>
      <c r="T998" s="140"/>
      <c r="U998" s="140"/>
      <c r="V998" s="140"/>
    </row>
    <row r="999" spans="1:22" ht="15.75" customHeight="1" x14ac:dyDescent="0.2">
      <c r="A999" s="140"/>
      <c r="B999" s="140"/>
      <c r="C999" s="140"/>
      <c r="D999" s="140"/>
      <c r="E999" s="140"/>
      <c r="F999" s="140"/>
      <c r="G999" s="140"/>
      <c r="H999" s="140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</row>
    <row r="1000" spans="1:22" ht="15.75" customHeight="1" x14ac:dyDescent="0.2">
      <c r="A1000" s="140"/>
      <c r="B1000" s="140"/>
      <c r="C1000" s="140"/>
      <c r="D1000" s="140"/>
      <c r="E1000" s="140"/>
      <c r="F1000" s="140"/>
      <c r="G1000" s="140"/>
      <c r="H1000" s="140"/>
      <c r="I1000" s="140"/>
      <c r="J1000" s="140"/>
      <c r="K1000" s="140"/>
      <c r="L1000" s="140"/>
      <c r="M1000" s="140"/>
      <c r="N1000" s="140"/>
      <c r="O1000" s="140"/>
      <c r="P1000" s="140"/>
      <c r="Q1000" s="140"/>
      <c r="R1000" s="140"/>
      <c r="S1000" s="140"/>
      <c r="T1000" s="140"/>
      <c r="U1000" s="140"/>
      <c r="V1000" s="140"/>
    </row>
  </sheetData>
  <mergeCells count="2">
    <mergeCell ref="A1:C1"/>
    <mergeCell ref="B7:C7"/>
  </mergeCells>
  <pageMargins left="0.90551181102362199" right="0.45005715011430031" top="0.74803149606299213" bottom="0.74803149606299213" header="0" footer="0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3"/>
  <sheetViews>
    <sheetView workbookViewId="0"/>
  </sheetViews>
  <sheetFormatPr defaultColWidth="12.7109375" defaultRowHeight="15" customHeight="1" x14ac:dyDescent="0.2"/>
  <cols>
    <col min="1" max="1" width="41.85546875" customWidth="1"/>
    <col min="2" max="2" width="5.7109375" customWidth="1"/>
    <col min="3" max="3" width="8.7109375" customWidth="1"/>
    <col min="4" max="4" width="9.7109375" customWidth="1"/>
    <col min="5" max="5" width="8" customWidth="1"/>
    <col min="6" max="6" width="9.7109375" customWidth="1"/>
    <col min="7" max="26" width="8.7109375" customWidth="1"/>
  </cols>
  <sheetData>
    <row r="1" spans="1:26" ht="12.75" customHeight="1" x14ac:dyDescent="0.2">
      <c r="A1" s="18"/>
      <c r="B1" s="5"/>
      <c r="C1" s="5"/>
      <c r="D1" s="173"/>
      <c r="E1" s="174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ht="12.75" customHeight="1" x14ac:dyDescent="0.2">
      <c r="A2" s="2"/>
      <c r="B2" s="5"/>
      <c r="C2" s="5"/>
      <c r="D2" s="173"/>
      <c r="E2" s="174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26" ht="12.75" customHeight="1" x14ac:dyDescent="0.2">
      <c r="A3" s="1"/>
      <c r="B3" s="5"/>
      <c r="C3" s="5"/>
      <c r="D3" s="173"/>
      <c r="E3" s="174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ht="12.75" customHeight="1" x14ac:dyDescent="0.2">
      <c r="A4" s="1"/>
      <c r="B4" s="5"/>
      <c r="C4" s="5"/>
      <c r="D4" s="173"/>
      <c r="E4" s="174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15" customHeight="1" x14ac:dyDescent="0.2">
      <c r="A5" s="175"/>
      <c r="B5" s="2"/>
      <c r="C5" s="2"/>
      <c r="D5" s="2"/>
      <c r="E5" s="2"/>
      <c r="F5" s="2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175"/>
      <c r="B6" s="2"/>
      <c r="C6" s="2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73"/>
      <c r="B7" s="5"/>
      <c r="C7" s="5"/>
      <c r="D7" s="173"/>
      <c r="E7" s="174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1:26" ht="12.75" customHeight="1" x14ac:dyDescent="0.2">
      <c r="A8" s="271" t="s">
        <v>229</v>
      </c>
      <c r="B8" s="252"/>
      <c r="C8" s="252"/>
      <c r="D8" s="252"/>
      <c r="E8" s="252"/>
      <c r="F8" s="253"/>
    </row>
    <row r="9" spans="1:26" ht="12.75" customHeight="1" x14ac:dyDescent="0.2">
      <c r="A9" s="176"/>
      <c r="B9" s="177"/>
      <c r="C9" s="177"/>
      <c r="D9" s="177"/>
      <c r="E9" s="177"/>
      <c r="F9" s="178"/>
    </row>
    <row r="10" spans="1:26" ht="12.75" customHeight="1" x14ac:dyDescent="0.25">
      <c r="A10" s="179"/>
      <c r="B10" s="5"/>
      <c r="C10" s="5"/>
      <c r="D10" s="272" t="s">
        <v>230</v>
      </c>
      <c r="E10" s="273"/>
      <c r="F10" s="274"/>
      <c r="G10" s="173"/>
      <c r="H10" s="173"/>
    </row>
    <row r="11" spans="1:26" ht="12.75" customHeight="1" x14ac:dyDescent="0.2">
      <c r="A11" s="180"/>
      <c r="B11" s="173"/>
      <c r="C11" s="173"/>
      <c r="D11" s="181" t="s">
        <v>231</v>
      </c>
      <c r="E11" s="182" t="s">
        <v>232</v>
      </c>
      <c r="F11" s="183" t="s">
        <v>233</v>
      </c>
      <c r="G11" s="173"/>
      <c r="H11" s="173"/>
    </row>
    <row r="12" spans="1:26" ht="12.75" customHeight="1" x14ac:dyDescent="0.2">
      <c r="A12" s="184" t="s">
        <v>234</v>
      </c>
      <c r="B12" s="185" t="s">
        <v>235</v>
      </c>
      <c r="C12" s="186">
        <v>0.02</v>
      </c>
      <c r="D12" s="187">
        <v>2.9700000000000001E-2</v>
      </c>
      <c r="E12" s="188">
        <v>5.0799999999999998E-2</v>
      </c>
      <c r="F12" s="189">
        <v>6.2700000000000006E-2</v>
      </c>
      <c r="G12" s="173"/>
      <c r="H12" s="173"/>
    </row>
    <row r="13" spans="1:26" ht="12.75" customHeight="1" x14ac:dyDescent="0.2">
      <c r="A13" s="190" t="s">
        <v>236</v>
      </c>
      <c r="B13" s="191" t="s">
        <v>237</v>
      </c>
      <c r="C13" s="192">
        <v>1.3299999999999999E-2</v>
      </c>
      <c r="D13" s="187">
        <f>0.3%+0.56%</f>
        <v>8.6E-3</v>
      </c>
      <c r="E13" s="188">
        <f>0.48%+0.85%</f>
        <v>1.3299999999999999E-2</v>
      </c>
      <c r="F13" s="189">
        <f>0.82%+0.89%</f>
        <v>1.7099999999999997E-2</v>
      </c>
      <c r="G13" s="173"/>
      <c r="H13" s="173"/>
    </row>
    <row r="14" spans="1:26" ht="12.75" customHeight="1" x14ac:dyDescent="0.2">
      <c r="A14" s="190" t="s">
        <v>238</v>
      </c>
      <c r="B14" s="191" t="s">
        <v>239</v>
      </c>
      <c r="C14" s="193">
        <v>0.1</v>
      </c>
      <c r="D14" s="187">
        <v>7.7799999999999994E-2</v>
      </c>
      <c r="E14" s="188">
        <v>0.1085</v>
      </c>
      <c r="F14" s="189">
        <v>0.13550000000000001</v>
      </c>
      <c r="G14" s="173"/>
      <c r="H14" s="173"/>
    </row>
    <row r="15" spans="1:26" ht="12.75" customHeight="1" x14ac:dyDescent="0.2">
      <c r="A15" s="190" t="s">
        <v>240</v>
      </c>
      <c r="B15" s="191" t="s">
        <v>241</v>
      </c>
      <c r="C15" s="194">
        <f>(1+E15)^(E16/252)-1</f>
        <v>6.5732075592639383E-3</v>
      </c>
      <c r="D15" s="187" t="s">
        <v>242</v>
      </c>
      <c r="E15" s="195">
        <v>0.14749999999999999</v>
      </c>
      <c r="F15" s="196"/>
      <c r="G15" s="173"/>
      <c r="H15" s="173"/>
    </row>
    <row r="16" spans="1:26" ht="12.75" customHeight="1" x14ac:dyDescent="0.2">
      <c r="A16" s="190" t="s">
        <v>243</v>
      </c>
      <c r="B16" s="275" t="s">
        <v>244</v>
      </c>
      <c r="C16" s="192">
        <v>0.03</v>
      </c>
      <c r="D16" s="197" t="s">
        <v>245</v>
      </c>
      <c r="E16" s="198">
        <v>12</v>
      </c>
      <c r="F16" s="199"/>
      <c r="G16" s="173"/>
      <c r="H16" s="173"/>
    </row>
    <row r="17" spans="1:8" ht="12.75" customHeight="1" x14ac:dyDescent="0.2">
      <c r="A17" s="200" t="s">
        <v>246</v>
      </c>
      <c r="B17" s="276"/>
      <c r="C17" s="201">
        <v>9.2499999999999999E-2</v>
      </c>
      <c r="D17" s="202"/>
      <c r="E17" s="203"/>
      <c r="F17" s="199"/>
      <c r="G17" s="173"/>
      <c r="H17" s="173"/>
    </row>
    <row r="18" spans="1:8" ht="12.75" customHeight="1" x14ac:dyDescent="0.2">
      <c r="A18" s="204" t="s">
        <v>247</v>
      </c>
      <c r="B18" s="205"/>
      <c r="C18" s="206"/>
      <c r="D18" s="202"/>
      <c r="E18" s="203"/>
      <c r="F18" s="199"/>
      <c r="G18" s="173"/>
      <c r="H18" s="173"/>
    </row>
    <row r="19" spans="1:8" ht="12.75" customHeight="1" x14ac:dyDescent="0.2">
      <c r="A19" s="207" t="s">
        <v>248</v>
      </c>
      <c r="B19" s="208"/>
      <c r="C19" s="209"/>
      <c r="D19" s="202"/>
      <c r="E19" s="203"/>
      <c r="F19" s="199"/>
      <c r="G19" s="173"/>
      <c r="H19" s="173"/>
    </row>
    <row r="20" spans="1:8" ht="12.75" customHeight="1" x14ac:dyDescent="0.2">
      <c r="A20" s="210" t="s">
        <v>249</v>
      </c>
      <c r="B20" s="211"/>
      <c r="C20" s="212">
        <f>ROUND((((1+C12+C13)*(1+C14)*(1+C15))/(1-(C16+C17))-1),4)</f>
        <v>0.30380000000000001</v>
      </c>
      <c r="D20" s="213">
        <v>0.21429999999999999</v>
      </c>
      <c r="E20" s="214">
        <v>0.2717</v>
      </c>
      <c r="F20" s="215">
        <v>0.3362</v>
      </c>
      <c r="G20" s="173"/>
      <c r="H20" s="173"/>
    </row>
    <row r="21" spans="1:8" ht="12.75" customHeight="1" x14ac:dyDescent="0.2">
      <c r="A21" s="173"/>
      <c r="B21" s="173"/>
      <c r="C21" s="173"/>
      <c r="D21" s="173"/>
      <c r="E21" s="174"/>
      <c r="F21" s="173"/>
      <c r="G21" s="173"/>
      <c r="H21" s="173"/>
    </row>
    <row r="22" spans="1:8" ht="12.75" customHeight="1" x14ac:dyDescent="0.2">
      <c r="A22" s="173"/>
      <c r="B22" s="173"/>
      <c r="C22" s="173"/>
      <c r="D22" s="173"/>
      <c r="E22" s="174"/>
      <c r="F22" s="173"/>
      <c r="G22" s="173"/>
      <c r="H22" s="173"/>
    </row>
    <row r="23" spans="1:8" ht="12.75" customHeight="1" x14ac:dyDescent="0.2">
      <c r="A23" s="173"/>
      <c r="B23" s="173"/>
      <c r="C23" s="173"/>
      <c r="D23" s="173"/>
      <c r="E23" s="216"/>
      <c r="F23" s="173"/>
      <c r="G23" s="173"/>
      <c r="H23" s="173"/>
    </row>
    <row r="24" spans="1:8" ht="12.75" customHeight="1" x14ac:dyDescent="0.2">
      <c r="A24" s="173"/>
      <c r="B24" s="173"/>
      <c r="C24" s="173"/>
      <c r="D24" s="173"/>
      <c r="E24" s="174"/>
      <c r="F24" s="173"/>
      <c r="G24" s="173"/>
      <c r="H24" s="173"/>
    </row>
    <row r="25" spans="1:8" ht="12.75" customHeight="1" x14ac:dyDescent="0.2">
      <c r="E25" s="217"/>
    </row>
    <row r="26" spans="1:8" ht="12.75" customHeight="1" x14ac:dyDescent="0.2">
      <c r="E26" s="217"/>
    </row>
    <row r="27" spans="1:8" ht="12.75" customHeight="1" x14ac:dyDescent="0.2">
      <c r="E27" s="217"/>
    </row>
    <row r="28" spans="1:8" ht="12.75" customHeight="1" x14ac:dyDescent="0.2">
      <c r="E28" s="217"/>
    </row>
    <row r="29" spans="1:8" ht="12.75" customHeight="1" x14ac:dyDescent="0.2">
      <c r="E29" s="217"/>
    </row>
    <row r="30" spans="1:8" ht="12.75" customHeight="1" x14ac:dyDescent="0.2">
      <c r="E30" s="217"/>
    </row>
    <row r="31" spans="1:8" ht="12.75" customHeight="1" x14ac:dyDescent="0.2">
      <c r="E31" s="217"/>
    </row>
    <row r="32" spans="1:8" ht="12.75" customHeight="1" x14ac:dyDescent="0.2">
      <c r="E32" s="217"/>
    </row>
    <row r="33" spans="5:5" ht="12.75" customHeight="1" x14ac:dyDescent="0.2">
      <c r="E33" s="217"/>
    </row>
    <row r="34" spans="5:5" ht="12.75" customHeight="1" x14ac:dyDescent="0.2">
      <c r="E34" s="217"/>
    </row>
    <row r="35" spans="5:5" ht="12.75" customHeight="1" x14ac:dyDescent="0.2">
      <c r="E35" s="217"/>
    </row>
    <row r="36" spans="5:5" ht="12.75" customHeight="1" x14ac:dyDescent="0.2">
      <c r="E36" s="217"/>
    </row>
    <row r="37" spans="5:5" ht="12.75" customHeight="1" x14ac:dyDescent="0.2">
      <c r="E37" s="217"/>
    </row>
    <row r="38" spans="5:5" ht="12.75" customHeight="1" x14ac:dyDescent="0.2">
      <c r="E38" s="217"/>
    </row>
    <row r="39" spans="5:5" ht="12.75" customHeight="1" x14ac:dyDescent="0.2">
      <c r="E39" s="217"/>
    </row>
    <row r="40" spans="5:5" ht="12.75" customHeight="1" x14ac:dyDescent="0.2">
      <c r="E40" s="217"/>
    </row>
    <row r="41" spans="5:5" ht="12.75" customHeight="1" x14ac:dyDescent="0.2">
      <c r="E41" s="217"/>
    </row>
    <row r="42" spans="5:5" ht="12.75" customHeight="1" x14ac:dyDescent="0.2">
      <c r="E42" s="217"/>
    </row>
    <row r="43" spans="5:5" ht="12.75" customHeight="1" x14ac:dyDescent="0.2">
      <c r="E43" s="217"/>
    </row>
    <row r="44" spans="5:5" ht="12.75" customHeight="1" x14ac:dyDescent="0.2">
      <c r="E44" s="217"/>
    </row>
    <row r="45" spans="5:5" ht="12.75" customHeight="1" x14ac:dyDescent="0.2">
      <c r="E45" s="217"/>
    </row>
    <row r="46" spans="5:5" ht="12.75" customHeight="1" x14ac:dyDescent="0.2">
      <c r="E46" s="217"/>
    </row>
    <row r="47" spans="5:5" ht="12.75" customHeight="1" x14ac:dyDescent="0.2">
      <c r="E47" s="217"/>
    </row>
    <row r="48" spans="5:5" ht="12.75" customHeight="1" x14ac:dyDescent="0.2">
      <c r="E48" s="217"/>
    </row>
    <row r="49" spans="5:5" ht="12.75" customHeight="1" x14ac:dyDescent="0.2">
      <c r="E49" s="217"/>
    </row>
    <row r="50" spans="5:5" ht="12.75" customHeight="1" x14ac:dyDescent="0.2">
      <c r="E50" s="217"/>
    </row>
    <row r="51" spans="5:5" ht="12.75" customHeight="1" x14ac:dyDescent="0.2">
      <c r="E51" s="217"/>
    </row>
    <row r="52" spans="5:5" ht="12.75" customHeight="1" x14ac:dyDescent="0.2">
      <c r="E52" s="217"/>
    </row>
    <row r="53" spans="5:5" ht="12.75" customHeight="1" x14ac:dyDescent="0.2">
      <c r="E53" s="217"/>
    </row>
    <row r="54" spans="5:5" ht="12.75" customHeight="1" x14ac:dyDescent="0.2">
      <c r="E54" s="217"/>
    </row>
    <row r="55" spans="5:5" ht="12.75" customHeight="1" x14ac:dyDescent="0.2">
      <c r="E55" s="217"/>
    </row>
    <row r="56" spans="5:5" ht="12.75" customHeight="1" x14ac:dyDescent="0.2">
      <c r="E56" s="217"/>
    </row>
    <row r="57" spans="5:5" ht="12.75" customHeight="1" x14ac:dyDescent="0.2">
      <c r="E57" s="217"/>
    </row>
    <row r="58" spans="5:5" ht="12.75" customHeight="1" x14ac:dyDescent="0.2">
      <c r="E58" s="217"/>
    </row>
    <row r="59" spans="5:5" ht="12.75" customHeight="1" x14ac:dyDescent="0.2">
      <c r="E59" s="217"/>
    </row>
    <row r="60" spans="5:5" ht="12.75" customHeight="1" x14ac:dyDescent="0.2">
      <c r="E60" s="217"/>
    </row>
    <row r="61" spans="5:5" ht="12.75" customHeight="1" x14ac:dyDescent="0.2">
      <c r="E61" s="217"/>
    </row>
    <row r="62" spans="5:5" ht="12.75" customHeight="1" x14ac:dyDescent="0.2">
      <c r="E62" s="217"/>
    </row>
    <row r="63" spans="5:5" ht="12.75" customHeight="1" x14ac:dyDescent="0.2">
      <c r="E63" s="217"/>
    </row>
    <row r="64" spans="5:5" ht="12.75" customHeight="1" x14ac:dyDescent="0.2">
      <c r="E64" s="217"/>
    </row>
    <row r="65" spans="5:5" ht="12.75" customHeight="1" x14ac:dyDescent="0.2">
      <c r="E65" s="217"/>
    </row>
    <row r="66" spans="5:5" ht="12.75" customHeight="1" x14ac:dyDescent="0.2">
      <c r="E66" s="217"/>
    </row>
    <row r="67" spans="5:5" ht="12.75" customHeight="1" x14ac:dyDescent="0.2">
      <c r="E67" s="217"/>
    </row>
    <row r="68" spans="5:5" ht="12.75" customHeight="1" x14ac:dyDescent="0.2">
      <c r="E68" s="217"/>
    </row>
    <row r="69" spans="5:5" ht="12.75" customHeight="1" x14ac:dyDescent="0.2">
      <c r="E69" s="217"/>
    </row>
    <row r="70" spans="5:5" ht="12.75" customHeight="1" x14ac:dyDescent="0.2">
      <c r="E70" s="217"/>
    </row>
    <row r="71" spans="5:5" ht="12.75" customHeight="1" x14ac:dyDescent="0.2">
      <c r="E71" s="217"/>
    </row>
    <row r="72" spans="5:5" ht="12.75" customHeight="1" x14ac:dyDescent="0.2">
      <c r="E72" s="217"/>
    </row>
    <row r="73" spans="5:5" ht="12.75" customHeight="1" x14ac:dyDescent="0.2">
      <c r="E73" s="217"/>
    </row>
    <row r="74" spans="5:5" ht="12.75" customHeight="1" x14ac:dyDescent="0.2">
      <c r="E74" s="217"/>
    </row>
    <row r="75" spans="5:5" ht="12.75" customHeight="1" x14ac:dyDescent="0.2">
      <c r="E75" s="217"/>
    </row>
    <row r="76" spans="5:5" ht="12.75" customHeight="1" x14ac:dyDescent="0.2">
      <c r="E76" s="217"/>
    </row>
    <row r="77" spans="5:5" ht="12.75" customHeight="1" x14ac:dyDescent="0.2">
      <c r="E77" s="217"/>
    </row>
    <row r="78" spans="5:5" ht="12.75" customHeight="1" x14ac:dyDescent="0.2">
      <c r="E78" s="217"/>
    </row>
    <row r="79" spans="5:5" ht="12.75" customHeight="1" x14ac:dyDescent="0.2">
      <c r="E79" s="217"/>
    </row>
    <row r="80" spans="5:5" ht="12.75" customHeight="1" x14ac:dyDescent="0.2">
      <c r="E80" s="217"/>
    </row>
    <row r="81" spans="5:5" ht="12.75" customHeight="1" x14ac:dyDescent="0.2">
      <c r="E81" s="217"/>
    </row>
    <row r="82" spans="5:5" ht="12.75" customHeight="1" x14ac:dyDescent="0.2">
      <c r="E82" s="217"/>
    </row>
    <row r="83" spans="5:5" ht="12.75" customHeight="1" x14ac:dyDescent="0.2">
      <c r="E83" s="217"/>
    </row>
    <row r="84" spans="5:5" ht="12.75" customHeight="1" x14ac:dyDescent="0.2">
      <c r="E84" s="217"/>
    </row>
    <row r="85" spans="5:5" ht="12.75" customHeight="1" x14ac:dyDescent="0.2">
      <c r="E85" s="217"/>
    </row>
    <row r="86" spans="5:5" ht="12.75" customHeight="1" x14ac:dyDescent="0.2">
      <c r="E86" s="217"/>
    </row>
    <row r="87" spans="5:5" ht="12.75" customHeight="1" x14ac:dyDescent="0.2">
      <c r="E87" s="217"/>
    </row>
    <row r="88" spans="5:5" ht="12.75" customHeight="1" x14ac:dyDescent="0.2">
      <c r="E88" s="217"/>
    </row>
    <row r="89" spans="5:5" ht="12.75" customHeight="1" x14ac:dyDescent="0.2">
      <c r="E89" s="217"/>
    </row>
    <row r="90" spans="5:5" ht="12.75" customHeight="1" x14ac:dyDescent="0.2">
      <c r="E90" s="217"/>
    </row>
    <row r="91" spans="5:5" ht="12.75" customHeight="1" x14ac:dyDescent="0.2">
      <c r="E91" s="217"/>
    </row>
    <row r="92" spans="5:5" ht="12.75" customHeight="1" x14ac:dyDescent="0.2">
      <c r="E92" s="217"/>
    </row>
    <row r="93" spans="5:5" ht="12.75" customHeight="1" x14ac:dyDescent="0.2">
      <c r="E93" s="217"/>
    </row>
    <row r="94" spans="5:5" ht="12.75" customHeight="1" x14ac:dyDescent="0.2">
      <c r="E94" s="217"/>
    </row>
    <row r="95" spans="5:5" ht="12.75" customHeight="1" x14ac:dyDescent="0.2">
      <c r="E95" s="217"/>
    </row>
    <row r="96" spans="5:5" ht="12.75" customHeight="1" x14ac:dyDescent="0.2">
      <c r="E96" s="217"/>
    </row>
    <row r="97" spans="5:5" ht="12.75" customHeight="1" x14ac:dyDescent="0.2">
      <c r="E97" s="217"/>
    </row>
    <row r="98" spans="5:5" ht="12.75" customHeight="1" x14ac:dyDescent="0.2">
      <c r="E98" s="217"/>
    </row>
    <row r="99" spans="5:5" ht="12.75" customHeight="1" x14ac:dyDescent="0.2">
      <c r="E99" s="217"/>
    </row>
    <row r="100" spans="5:5" ht="12.75" customHeight="1" x14ac:dyDescent="0.2">
      <c r="E100" s="217"/>
    </row>
    <row r="101" spans="5:5" ht="12.75" customHeight="1" x14ac:dyDescent="0.2">
      <c r="E101" s="217"/>
    </row>
    <row r="102" spans="5:5" ht="12.75" customHeight="1" x14ac:dyDescent="0.2">
      <c r="E102" s="217"/>
    </row>
    <row r="103" spans="5:5" ht="12.75" customHeight="1" x14ac:dyDescent="0.2">
      <c r="E103" s="217"/>
    </row>
    <row r="104" spans="5:5" ht="12.75" customHeight="1" x14ac:dyDescent="0.2">
      <c r="E104" s="217"/>
    </row>
    <row r="105" spans="5:5" ht="12.75" customHeight="1" x14ac:dyDescent="0.2">
      <c r="E105" s="217"/>
    </row>
    <row r="106" spans="5:5" ht="12.75" customHeight="1" x14ac:dyDescent="0.2">
      <c r="E106" s="217"/>
    </row>
    <row r="107" spans="5:5" ht="12.75" customHeight="1" x14ac:dyDescent="0.2">
      <c r="E107" s="217"/>
    </row>
    <row r="108" spans="5:5" ht="12.75" customHeight="1" x14ac:dyDescent="0.2">
      <c r="E108" s="217"/>
    </row>
    <row r="109" spans="5:5" ht="12.75" customHeight="1" x14ac:dyDescent="0.2">
      <c r="E109" s="217"/>
    </row>
    <row r="110" spans="5:5" ht="12.75" customHeight="1" x14ac:dyDescent="0.2">
      <c r="E110" s="217"/>
    </row>
    <row r="111" spans="5:5" ht="12.75" customHeight="1" x14ac:dyDescent="0.2">
      <c r="E111" s="217"/>
    </row>
    <row r="112" spans="5:5" ht="12.75" customHeight="1" x14ac:dyDescent="0.2">
      <c r="E112" s="217"/>
    </row>
    <row r="113" spans="5:5" ht="12.75" customHeight="1" x14ac:dyDescent="0.2">
      <c r="E113" s="217"/>
    </row>
    <row r="114" spans="5:5" ht="12.75" customHeight="1" x14ac:dyDescent="0.2">
      <c r="E114" s="217"/>
    </row>
    <row r="115" spans="5:5" ht="12.75" customHeight="1" x14ac:dyDescent="0.2">
      <c r="E115" s="217"/>
    </row>
    <row r="116" spans="5:5" ht="12.75" customHeight="1" x14ac:dyDescent="0.2">
      <c r="E116" s="217"/>
    </row>
    <row r="117" spans="5:5" ht="12.75" customHeight="1" x14ac:dyDescent="0.2">
      <c r="E117" s="217"/>
    </row>
    <row r="118" spans="5:5" ht="12.75" customHeight="1" x14ac:dyDescent="0.2">
      <c r="E118" s="217"/>
    </row>
    <row r="119" spans="5:5" ht="12.75" customHeight="1" x14ac:dyDescent="0.2">
      <c r="E119" s="217"/>
    </row>
    <row r="120" spans="5:5" ht="12.75" customHeight="1" x14ac:dyDescent="0.2">
      <c r="E120" s="217"/>
    </row>
    <row r="121" spans="5:5" ht="12.75" customHeight="1" x14ac:dyDescent="0.2">
      <c r="E121" s="217"/>
    </row>
    <row r="122" spans="5:5" ht="12.75" customHeight="1" x14ac:dyDescent="0.2">
      <c r="E122" s="217"/>
    </row>
    <row r="123" spans="5:5" ht="12.75" customHeight="1" x14ac:dyDescent="0.2">
      <c r="E123" s="217"/>
    </row>
    <row r="124" spans="5:5" ht="12.75" customHeight="1" x14ac:dyDescent="0.2">
      <c r="E124" s="217"/>
    </row>
    <row r="125" spans="5:5" ht="12.75" customHeight="1" x14ac:dyDescent="0.2">
      <c r="E125" s="217"/>
    </row>
    <row r="126" spans="5:5" ht="12.75" customHeight="1" x14ac:dyDescent="0.2">
      <c r="E126" s="217"/>
    </row>
    <row r="127" spans="5:5" ht="12.75" customHeight="1" x14ac:dyDescent="0.2">
      <c r="E127" s="217"/>
    </row>
    <row r="128" spans="5:5" ht="12.75" customHeight="1" x14ac:dyDescent="0.2">
      <c r="E128" s="217"/>
    </row>
    <row r="129" spans="5:5" ht="12.75" customHeight="1" x14ac:dyDescent="0.2">
      <c r="E129" s="217"/>
    </row>
    <row r="130" spans="5:5" ht="12.75" customHeight="1" x14ac:dyDescent="0.2">
      <c r="E130" s="217"/>
    </row>
    <row r="131" spans="5:5" ht="12.75" customHeight="1" x14ac:dyDescent="0.2">
      <c r="E131" s="217"/>
    </row>
    <row r="132" spans="5:5" ht="12.75" customHeight="1" x14ac:dyDescent="0.2">
      <c r="E132" s="217"/>
    </row>
    <row r="133" spans="5:5" ht="12.75" customHeight="1" x14ac:dyDescent="0.2">
      <c r="E133" s="217"/>
    </row>
    <row r="134" spans="5:5" ht="12.75" customHeight="1" x14ac:dyDescent="0.2">
      <c r="E134" s="217"/>
    </row>
    <row r="135" spans="5:5" ht="12.75" customHeight="1" x14ac:dyDescent="0.2">
      <c r="E135" s="217"/>
    </row>
    <row r="136" spans="5:5" ht="12.75" customHeight="1" x14ac:dyDescent="0.2">
      <c r="E136" s="217"/>
    </row>
    <row r="137" spans="5:5" ht="12.75" customHeight="1" x14ac:dyDescent="0.2">
      <c r="E137" s="217"/>
    </row>
    <row r="138" spans="5:5" ht="12.75" customHeight="1" x14ac:dyDescent="0.2">
      <c r="E138" s="217"/>
    </row>
    <row r="139" spans="5:5" ht="12.75" customHeight="1" x14ac:dyDescent="0.2">
      <c r="E139" s="217"/>
    </row>
    <row r="140" spans="5:5" ht="12.75" customHeight="1" x14ac:dyDescent="0.2">
      <c r="E140" s="217"/>
    </row>
    <row r="141" spans="5:5" ht="12.75" customHeight="1" x14ac:dyDescent="0.2">
      <c r="E141" s="217"/>
    </row>
    <row r="142" spans="5:5" ht="12.75" customHeight="1" x14ac:dyDescent="0.2">
      <c r="E142" s="217"/>
    </row>
    <row r="143" spans="5:5" ht="12.75" customHeight="1" x14ac:dyDescent="0.2">
      <c r="E143" s="217"/>
    </row>
    <row r="144" spans="5:5" ht="12.75" customHeight="1" x14ac:dyDescent="0.2">
      <c r="E144" s="217"/>
    </row>
    <row r="145" spans="5:5" ht="12.75" customHeight="1" x14ac:dyDescent="0.2">
      <c r="E145" s="217"/>
    </row>
    <row r="146" spans="5:5" ht="12.75" customHeight="1" x14ac:dyDescent="0.2">
      <c r="E146" s="217"/>
    </row>
    <row r="147" spans="5:5" ht="12.75" customHeight="1" x14ac:dyDescent="0.2">
      <c r="E147" s="217"/>
    </row>
    <row r="148" spans="5:5" ht="12.75" customHeight="1" x14ac:dyDescent="0.2">
      <c r="E148" s="217"/>
    </row>
    <row r="149" spans="5:5" ht="12.75" customHeight="1" x14ac:dyDescent="0.2">
      <c r="E149" s="217"/>
    </row>
    <row r="150" spans="5:5" ht="12.75" customHeight="1" x14ac:dyDescent="0.2">
      <c r="E150" s="217"/>
    </row>
    <row r="151" spans="5:5" ht="12.75" customHeight="1" x14ac:dyDescent="0.2">
      <c r="E151" s="217"/>
    </row>
    <row r="152" spans="5:5" ht="12.75" customHeight="1" x14ac:dyDescent="0.2">
      <c r="E152" s="217"/>
    </row>
    <row r="153" spans="5:5" ht="12.75" customHeight="1" x14ac:dyDescent="0.2">
      <c r="E153" s="217"/>
    </row>
    <row r="154" spans="5:5" ht="12.75" customHeight="1" x14ac:dyDescent="0.2">
      <c r="E154" s="217"/>
    </row>
    <row r="155" spans="5:5" ht="12.75" customHeight="1" x14ac:dyDescent="0.2">
      <c r="E155" s="217"/>
    </row>
    <row r="156" spans="5:5" ht="12.75" customHeight="1" x14ac:dyDescent="0.2">
      <c r="E156" s="217"/>
    </row>
    <row r="157" spans="5:5" ht="12.75" customHeight="1" x14ac:dyDescent="0.2">
      <c r="E157" s="217"/>
    </row>
    <row r="158" spans="5:5" ht="12.75" customHeight="1" x14ac:dyDescent="0.2">
      <c r="E158" s="217"/>
    </row>
    <row r="159" spans="5:5" ht="12.75" customHeight="1" x14ac:dyDescent="0.2">
      <c r="E159" s="217"/>
    </row>
    <row r="160" spans="5:5" ht="12.75" customHeight="1" x14ac:dyDescent="0.2">
      <c r="E160" s="217"/>
    </row>
    <row r="161" spans="5:5" ht="12.75" customHeight="1" x14ac:dyDescent="0.2">
      <c r="E161" s="217"/>
    </row>
    <row r="162" spans="5:5" ht="12.75" customHeight="1" x14ac:dyDescent="0.2">
      <c r="E162" s="217"/>
    </row>
    <row r="163" spans="5:5" ht="12.75" customHeight="1" x14ac:dyDescent="0.2">
      <c r="E163" s="217"/>
    </row>
    <row r="164" spans="5:5" ht="12.75" customHeight="1" x14ac:dyDescent="0.2">
      <c r="E164" s="217"/>
    </row>
    <row r="165" spans="5:5" ht="12.75" customHeight="1" x14ac:dyDescent="0.2">
      <c r="E165" s="217"/>
    </row>
    <row r="166" spans="5:5" ht="12.75" customHeight="1" x14ac:dyDescent="0.2">
      <c r="E166" s="217"/>
    </row>
    <row r="167" spans="5:5" ht="12.75" customHeight="1" x14ac:dyDescent="0.2">
      <c r="E167" s="217"/>
    </row>
    <row r="168" spans="5:5" ht="12.75" customHeight="1" x14ac:dyDescent="0.2">
      <c r="E168" s="217"/>
    </row>
    <row r="169" spans="5:5" ht="12.75" customHeight="1" x14ac:dyDescent="0.2">
      <c r="E169" s="217"/>
    </row>
    <row r="170" spans="5:5" ht="12.75" customHeight="1" x14ac:dyDescent="0.2">
      <c r="E170" s="217"/>
    </row>
    <row r="171" spans="5:5" ht="12.75" customHeight="1" x14ac:dyDescent="0.2">
      <c r="E171" s="217"/>
    </row>
    <row r="172" spans="5:5" ht="12.75" customHeight="1" x14ac:dyDescent="0.2">
      <c r="E172" s="217"/>
    </row>
    <row r="173" spans="5:5" ht="12.75" customHeight="1" x14ac:dyDescent="0.2">
      <c r="E173" s="217"/>
    </row>
    <row r="174" spans="5:5" ht="12.75" customHeight="1" x14ac:dyDescent="0.2">
      <c r="E174" s="217"/>
    </row>
    <row r="175" spans="5:5" ht="12.75" customHeight="1" x14ac:dyDescent="0.2">
      <c r="E175" s="217"/>
    </row>
    <row r="176" spans="5:5" ht="12.75" customHeight="1" x14ac:dyDescent="0.2">
      <c r="E176" s="217"/>
    </row>
    <row r="177" spans="5:5" ht="12.75" customHeight="1" x14ac:dyDescent="0.2">
      <c r="E177" s="217"/>
    </row>
    <row r="178" spans="5:5" ht="12.75" customHeight="1" x14ac:dyDescent="0.2">
      <c r="E178" s="217"/>
    </row>
    <row r="179" spans="5:5" ht="12.75" customHeight="1" x14ac:dyDescent="0.2">
      <c r="E179" s="217"/>
    </row>
    <row r="180" spans="5:5" ht="12.75" customHeight="1" x14ac:dyDescent="0.2">
      <c r="E180" s="217"/>
    </row>
    <row r="181" spans="5:5" ht="12.75" customHeight="1" x14ac:dyDescent="0.2">
      <c r="E181" s="217"/>
    </row>
    <row r="182" spans="5:5" ht="12.75" customHeight="1" x14ac:dyDescent="0.2">
      <c r="E182" s="217"/>
    </row>
    <row r="183" spans="5:5" ht="12.75" customHeight="1" x14ac:dyDescent="0.2">
      <c r="E183" s="217"/>
    </row>
    <row r="184" spans="5:5" ht="12.75" customHeight="1" x14ac:dyDescent="0.2">
      <c r="E184" s="217"/>
    </row>
    <row r="185" spans="5:5" ht="12.75" customHeight="1" x14ac:dyDescent="0.2">
      <c r="E185" s="217"/>
    </row>
    <row r="186" spans="5:5" ht="12.75" customHeight="1" x14ac:dyDescent="0.2">
      <c r="E186" s="217"/>
    </row>
    <row r="187" spans="5:5" ht="12.75" customHeight="1" x14ac:dyDescent="0.2">
      <c r="E187" s="217"/>
    </row>
    <row r="188" spans="5:5" ht="12.75" customHeight="1" x14ac:dyDescent="0.2">
      <c r="E188" s="217"/>
    </row>
    <row r="189" spans="5:5" ht="12.75" customHeight="1" x14ac:dyDescent="0.2">
      <c r="E189" s="217"/>
    </row>
    <row r="190" spans="5:5" ht="12.75" customHeight="1" x14ac:dyDescent="0.2">
      <c r="E190" s="217"/>
    </row>
    <row r="191" spans="5:5" ht="12.75" customHeight="1" x14ac:dyDescent="0.2">
      <c r="E191" s="217"/>
    </row>
    <row r="192" spans="5:5" ht="12.75" customHeight="1" x14ac:dyDescent="0.2">
      <c r="E192" s="217"/>
    </row>
    <row r="193" spans="5:5" ht="12.75" customHeight="1" x14ac:dyDescent="0.2">
      <c r="E193" s="217"/>
    </row>
    <row r="194" spans="5:5" ht="12.75" customHeight="1" x14ac:dyDescent="0.2">
      <c r="E194" s="217"/>
    </row>
    <row r="195" spans="5:5" ht="12.75" customHeight="1" x14ac:dyDescent="0.2">
      <c r="E195" s="217"/>
    </row>
    <row r="196" spans="5:5" ht="12.75" customHeight="1" x14ac:dyDescent="0.2">
      <c r="E196" s="217"/>
    </row>
    <row r="197" spans="5:5" ht="12.75" customHeight="1" x14ac:dyDescent="0.2">
      <c r="E197" s="217"/>
    </row>
    <row r="198" spans="5:5" ht="12.75" customHeight="1" x14ac:dyDescent="0.2">
      <c r="E198" s="217"/>
    </row>
    <row r="199" spans="5:5" ht="12.75" customHeight="1" x14ac:dyDescent="0.2">
      <c r="E199" s="217"/>
    </row>
    <row r="200" spans="5:5" ht="12.75" customHeight="1" x14ac:dyDescent="0.2">
      <c r="E200" s="217"/>
    </row>
    <row r="201" spans="5:5" ht="12.75" customHeight="1" x14ac:dyDescent="0.2">
      <c r="E201" s="217"/>
    </row>
    <row r="202" spans="5:5" ht="12.75" customHeight="1" x14ac:dyDescent="0.2">
      <c r="E202" s="217"/>
    </row>
    <row r="203" spans="5:5" ht="12.75" customHeight="1" x14ac:dyDescent="0.2">
      <c r="E203" s="217"/>
    </row>
    <row r="204" spans="5:5" ht="12.75" customHeight="1" x14ac:dyDescent="0.2">
      <c r="E204" s="217"/>
    </row>
    <row r="205" spans="5:5" ht="12.75" customHeight="1" x14ac:dyDescent="0.2">
      <c r="E205" s="217"/>
    </row>
    <row r="206" spans="5:5" ht="12.75" customHeight="1" x14ac:dyDescent="0.2">
      <c r="E206" s="217"/>
    </row>
    <row r="207" spans="5:5" ht="12.75" customHeight="1" x14ac:dyDescent="0.2">
      <c r="E207" s="217"/>
    </row>
    <row r="208" spans="5:5" ht="12.75" customHeight="1" x14ac:dyDescent="0.2">
      <c r="E208" s="217"/>
    </row>
    <row r="209" spans="5:5" ht="12.75" customHeight="1" x14ac:dyDescent="0.2">
      <c r="E209" s="217"/>
    </row>
    <row r="210" spans="5:5" ht="12.75" customHeight="1" x14ac:dyDescent="0.2">
      <c r="E210" s="217"/>
    </row>
    <row r="211" spans="5:5" ht="12.75" customHeight="1" x14ac:dyDescent="0.2">
      <c r="E211" s="217"/>
    </row>
    <row r="212" spans="5:5" ht="12.75" customHeight="1" x14ac:dyDescent="0.2">
      <c r="E212" s="217"/>
    </row>
    <row r="213" spans="5:5" ht="12.75" customHeight="1" x14ac:dyDescent="0.2">
      <c r="E213" s="217"/>
    </row>
    <row r="214" spans="5:5" ht="12.75" customHeight="1" x14ac:dyDescent="0.2">
      <c r="E214" s="217"/>
    </row>
    <row r="215" spans="5:5" ht="12.75" customHeight="1" x14ac:dyDescent="0.2">
      <c r="E215" s="217"/>
    </row>
    <row r="216" spans="5:5" ht="12.75" customHeight="1" x14ac:dyDescent="0.2">
      <c r="E216" s="217"/>
    </row>
    <row r="217" spans="5:5" ht="12.75" customHeight="1" x14ac:dyDescent="0.2">
      <c r="E217" s="217"/>
    </row>
    <row r="218" spans="5:5" ht="12.75" customHeight="1" x14ac:dyDescent="0.2">
      <c r="E218" s="217"/>
    </row>
    <row r="219" spans="5:5" ht="12.75" customHeight="1" x14ac:dyDescent="0.2">
      <c r="E219" s="217"/>
    </row>
    <row r="220" spans="5:5" ht="12.75" customHeight="1" x14ac:dyDescent="0.2">
      <c r="E220" s="217"/>
    </row>
    <row r="221" spans="5:5" ht="12.75" customHeight="1" x14ac:dyDescent="0.2">
      <c r="E221" s="217"/>
    </row>
    <row r="222" spans="5:5" ht="12.75" customHeight="1" x14ac:dyDescent="0.2">
      <c r="E222" s="217"/>
    </row>
    <row r="223" spans="5:5" ht="12.75" customHeight="1" x14ac:dyDescent="0.2">
      <c r="E223" s="217"/>
    </row>
    <row r="224" spans="5:5" ht="12.75" customHeight="1" x14ac:dyDescent="0.2">
      <c r="E224" s="217"/>
    </row>
    <row r="225" spans="5:5" ht="12.75" customHeight="1" x14ac:dyDescent="0.2">
      <c r="E225" s="217"/>
    </row>
    <row r="226" spans="5:5" ht="12.75" customHeight="1" x14ac:dyDescent="0.2">
      <c r="E226" s="217"/>
    </row>
    <row r="227" spans="5:5" ht="12.75" customHeight="1" x14ac:dyDescent="0.2">
      <c r="E227" s="217"/>
    </row>
    <row r="228" spans="5:5" ht="12.75" customHeight="1" x14ac:dyDescent="0.2">
      <c r="E228" s="217"/>
    </row>
    <row r="229" spans="5:5" ht="12.75" customHeight="1" x14ac:dyDescent="0.2">
      <c r="E229" s="217"/>
    </row>
    <row r="230" spans="5:5" ht="12.75" customHeight="1" x14ac:dyDescent="0.2">
      <c r="E230" s="217"/>
    </row>
    <row r="231" spans="5:5" ht="12.75" customHeight="1" x14ac:dyDescent="0.2">
      <c r="E231" s="217"/>
    </row>
    <row r="232" spans="5:5" ht="12.75" customHeight="1" x14ac:dyDescent="0.2">
      <c r="E232" s="217"/>
    </row>
    <row r="233" spans="5:5" ht="12.75" customHeight="1" x14ac:dyDescent="0.2">
      <c r="E233" s="217"/>
    </row>
    <row r="234" spans="5:5" ht="12.75" customHeight="1" x14ac:dyDescent="0.2">
      <c r="E234" s="217"/>
    </row>
    <row r="235" spans="5:5" ht="12.75" customHeight="1" x14ac:dyDescent="0.2">
      <c r="E235" s="217"/>
    </row>
    <row r="236" spans="5:5" ht="12.75" customHeight="1" x14ac:dyDescent="0.2">
      <c r="E236" s="217"/>
    </row>
    <row r="237" spans="5:5" ht="12.75" customHeight="1" x14ac:dyDescent="0.2">
      <c r="E237" s="217"/>
    </row>
    <row r="238" spans="5:5" ht="12.75" customHeight="1" x14ac:dyDescent="0.2">
      <c r="E238" s="217"/>
    </row>
    <row r="239" spans="5:5" ht="12.75" customHeight="1" x14ac:dyDescent="0.2">
      <c r="E239" s="217"/>
    </row>
    <row r="240" spans="5:5" ht="12.75" customHeight="1" x14ac:dyDescent="0.2">
      <c r="E240" s="217"/>
    </row>
    <row r="241" spans="5:5" ht="12.75" customHeight="1" x14ac:dyDescent="0.2">
      <c r="E241" s="217"/>
    </row>
    <row r="242" spans="5:5" ht="12.75" customHeight="1" x14ac:dyDescent="0.2">
      <c r="E242" s="217"/>
    </row>
    <row r="243" spans="5:5" ht="12.75" customHeight="1" x14ac:dyDescent="0.2">
      <c r="E243" s="217"/>
    </row>
    <row r="244" spans="5:5" ht="12.75" customHeight="1" x14ac:dyDescent="0.2">
      <c r="E244" s="217"/>
    </row>
    <row r="245" spans="5:5" ht="12.75" customHeight="1" x14ac:dyDescent="0.2">
      <c r="E245" s="217"/>
    </row>
    <row r="246" spans="5:5" ht="12.75" customHeight="1" x14ac:dyDescent="0.2">
      <c r="E246" s="217"/>
    </row>
    <row r="247" spans="5:5" ht="12.75" customHeight="1" x14ac:dyDescent="0.2">
      <c r="E247" s="217"/>
    </row>
    <row r="248" spans="5:5" ht="12.75" customHeight="1" x14ac:dyDescent="0.2">
      <c r="E248" s="217"/>
    </row>
    <row r="249" spans="5:5" ht="12.75" customHeight="1" x14ac:dyDescent="0.2">
      <c r="E249" s="217"/>
    </row>
    <row r="250" spans="5:5" ht="12.75" customHeight="1" x14ac:dyDescent="0.2">
      <c r="E250" s="217"/>
    </row>
    <row r="251" spans="5:5" ht="12.75" customHeight="1" x14ac:dyDescent="0.2">
      <c r="E251" s="217"/>
    </row>
    <row r="252" spans="5:5" ht="12.75" customHeight="1" x14ac:dyDescent="0.2">
      <c r="E252" s="217"/>
    </row>
    <row r="253" spans="5:5" ht="12.75" customHeight="1" x14ac:dyDescent="0.2">
      <c r="E253" s="217"/>
    </row>
    <row r="254" spans="5:5" ht="12.75" customHeight="1" x14ac:dyDescent="0.2">
      <c r="E254" s="217"/>
    </row>
    <row r="255" spans="5:5" ht="12.75" customHeight="1" x14ac:dyDescent="0.2">
      <c r="E255" s="217"/>
    </row>
    <row r="256" spans="5:5" ht="12.75" customHeight="1" x14ac:dyDescent="0.2">
      <c r="E256" s="217"/>
    </row>
    <row r="257" spans="5:5" ht="12.75" customHeight="1" x14ac:dyDescent="0.2">
      <c r="E257" s="217"/>
    </row>
    <row r="258" spans="5:5" ht="12.75" customHeight="1" x14ac:dyDescent="0.2">
      <c r="E258" s="217"/>
    </row>
    <row r="259" spans="5:5" ht="12.75" customHeight="1" x14ac:dyDescent="0.2">
      <c r="E259" s="217"/>
    </row>
    <row r="260" spans="5:5" ht="12.75" customHeight="1" x14ac:dyDescent="0.2">
      <c r="E260" s="217"/>
    </row>
    <row r="261" spans="5:5" ht="12.75" customHeight="1" x14ac:dyDescent="0.2">
      <c r="E261" s="217"/>
    </row>
    <row r="262" spans="5:5" ht="12.75" customHeight="1" x14ac:dyDescent="0.2">
      <c r="E262" s="217"/>
    </row>
    <row r="263" spans="5:5" ht="12.75" customHeight="1" x14ac:dyDescent="0.2">
      <c r="E263" s="217"/>
    </row>
    <row r="264" spans="5:5" ht="12.75" customHeight="1" x14ac:dyDescent="0.2">
      <c r="E264" s="217"/>
    </row>
    <row r="265" spans="5:5" ht="12.75" customHeight="1" x14ac:dyDescent="0.2">
      <c r="E265" s="217"/>
    </row>
    <row r="266" spans="5:5" ht="12.75" customHeight="1" x14ac:dyDescent="0.2">
      <c r="E266" s="217"/>
    </row>
    <row r="267" spans="5:5" ht="12.75" customHeight="1" x14ac:dyDescent="0.2">
      <c r="E267" s="217"/>
    </row>
    <row r="268" spans="5:5" ht="12.75" customHeight="1" x14ac:dyDescent="0.2">
      <c r="E268" s="217"/>
    </row>
    <row r="269" spans="5:5" ht="12.75" customHeight="1" x14ac:dyDescent="0.2">
      <c r="E269" s="217"/>
    </row>
    <row r="270" spans="5:5" ht="12.75" customHeight="1" x14ac:dyDescent="0.2">
      <c r="E270" s="217"/>
    </row>
    <row r="271" spans="5:5" ht="12.75" customHeight="1" x14ac:dyDescent="0.2">
      <c r="E271" s="217"/>
    </row>
    <row r="272" spans="5:5" ht="12.75" customHeight="1" x14ac:dyDescent="0.2">
      <c r="E272" s="217"/>
    </row>
    <row r="273" spans="5:5" ht="12.75" customHeight="1" x14ac:dyDescent="0.2">
      <c r="E273" s="217"/>
    </row>
    <row r="274" spans="5:5" ht="12.75" customHeight="1" x14ac:dyDescent="0.2">
      <c r="E274" s="217"/>
    </row>
    <row r="275" spans="5:5" ht="12.75" customHeight="1" x14ac:dyDescent="0.2">
      <c r="E275" s="217"/>
    </row>
    <row r="276" spans="5:5" ht="12.75" customHeight="1" x14ac:dyDescent="0.2">
      <c r="E276" s="217"/>
    </row>
    <row r="277" spans="5:5" ht="12.75" customHeight="1" x14ac:dyDescent="0.2">
      <c r="E277" s="217"/>
    </row>
    <row r="278" spans="5:5" ht="12.75" customHeight="1" x14ac:dyDescent="0.2">
      <c r="E278" s="217"/>
    </row>
    <row r="279" spans="5:5" ht="12.75" customHeight="1" x14ac:dyDescent="0.2">
      <c r="E279" s="217"/>
    </row>
    <row r="280" spans="5:5" ht="12.75" customHeight="1" x14ac:dyDescent="0.2">
      <c r="E280" s="217"/>
    </row>
    <row r="281" spans="5:5" ht="12.75" customHeight="1" x14ac:dyDescent="0.2">
      <c r="E281" s="217"/>
    </row>
    <row r="282" spans="5:5" ht="12.75" customHeight="1" x14ac:dyDescent="0.2">
      <c r="E282" s="217"/>
    </row>
    <row r="283" spans="5:5" ht="12.75" customHeight="1" x14ac:dyDescent="0.2">
      <c r="E283" s="217"/>
    </row>
    <row r="284" spans="5:5" ht="12.75" customHeight="1" x14ac:dyDescent="0.2">
      <c r="E284" s="217"/>
    </row>
    <row r="285" spans="5:5" ht="12.75" customHeight="1" x14ac:dyDescent="0.2">
      <c r="E285" s="217"/>
    </row>
    <row r="286" spans="5:5" ht="12.75" customHeight="1" x14ac:dyDescent="0.2">
      <c r="E286" s="217"/>
    </row>
    <row r="287" spans="5:5" ht="12.75" customHeight="1" x14ac:dyDescent="0.2">
      <c r="E287" s="217"/>
    </row>
    <row r="288" spans="5:5" ht="12.75" customHeight="1" x14ac:dyDescent="0.2">
      <c r="E288" s="217"/>
    </row>
    <row r="289" spans="5:5" ht="12.75" customHeight="1" x14ac:dyDescent="0.2">
      <c r="E289" s="217"/>
    </row>
    <row r="290" spans="5:5" ht="15.75" customHeight="1" x14ac:dyDescent="0.2"/>
    <row r="291" spans="5:5" ht="15.75" customHeight="1" x14ac:dyDescent="0.2"/>
    <row r="292" spans="5:5" ht="15.75" customHeight="1" x14ac:dyDescent="0.2"/>
    <row r="293" spans="5:5" ht="15.75" customHeight="1" x14ac:dyDescent="0.2"/>
    <row r="294" spans="5:5" ht="15.75" customHeight="1" x14ac:dyDescent="0.2"/>
    <row r="295" spans="5:5" ht="15.75" customHeight="1" x14ac:dyDescent="0.2"/>
    <row r="296" spans="5:5" ht="15.75" customHeight="1" x14ac:dyDescent="0.2"/>
    <row r="297" spans="5:5" ht="15.75" customHeight="1" x14ac:dyDescent="0.2"/>
    <row r="298" spans="5:5" ht="15.75" customHeight="1" x14ac:dyDescent="0.2"/>
    <row r="299" spans="5:5" ht="15.75" customHeight="1" x14ac:dyDescent="0.2"/>
    <row r="300" spans="5:5" ht="15.75" customHeight="1" x14ac:dyDescent="0.2"/>
    <row r="301" spans="5:5" ht="15.75" customHeight="1" x14ac:dyDescent="0.2"/>
    <row r="302" spans="5:5" ht="15.75" customHeight="1" x14ac:dyDescent="0.2"/>
    <row r="303" spans="5:5" ht="15.75" customHeight="1" x14ac:dyDescent="0.2"/>
    <row r="304" spans="5:5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mergeCells count="3">
    <mergeCell ref="A8:F8"/>
    <mergeCell ref="D10:F10"/>
    <mergeCell ref="B16:B17"/>
  </mergeCells>
  <pageMargins left="0.90551181102362199" right="0.51181102362204722" top="0.74803149606299213" bottom="0.7480314960629921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9"/>
  <sheetViews>
    <sheetView workbookViewId="0"/>
  </sheetViews>
  <sheetFormatPr defaultColWidth="12.7109375" defaultRowHeight="15" customHeight="1" x14ac:dyDescent="0.2"/>
  <cols>
    <col min="1" max="1" width="24.7109375" customWidth="1"/>
    <col min="2" max="2" width="20.85546875" customWidth="1"/>
    <col min="3" max="14" width="9.140625" customWidth="1"/>
    <col min="15" max="18" width="12.7109375" customWidth="1"/>
  </cols>
  <sheetData>
    <row r="1" spans="1:14" ht="19.5" customHeight="1" x14ac:dyDescent="0.2">
      <c r="A1" s="277" t="s">
        <v>250</v>
      </c>
      <c r="B1" s="258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9.5" customHeight="1" x14ac:dyDescent="0.2">
      <c r="A2" s="218" t="s">
        <v>251</v>
      </c>
      <c r="B2" s="219" t="s">
        <v>252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1:14" ht="19.5" customHeight="1" x14ac:dyDescent="0.2">
      <c r="A3" s="221">
        <v>1</v>
      </c>
      <c r="B3" s="222">
        <v>33.629999999999995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9.5" customHeight="1" x14ac:dyDescent="0.2">
      <c r="A4" s="221">
        <v>2</v>
      </c>
      <c r="B4" s="222">
        <v>43.13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ht="19.5" customHeight="1" x14ac:dyDescent="0.2">
      <c r="A5" s="221">
        <v>3</v>
      </c>
      <c r="B5" s="222">
        <v>48.68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ht="19.5" customHeight="1" x14ac:dyDescent="0.2">
      <c r="A6" s="221">
        <v>4</v>
      </c>
      <c r="B6" s="222">
        <v>52.62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ht="19.5" customHeight="1" x14ac:dyDescent="0.2">
      <c r="A7" s="221">
        <v>5</v>
      </c>
      <c r="B7" s="222">
        <v>55.679999999999993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1:14" ht="19.5" customHeight="1" x14ac:dyDescent="0.2">
      <c r="A8" s="221">
        <v>6</v>
      </c>
      <c r="B8" s="222">
        <v>58.18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ht="19.5" customHeight="1" x14ac:dyDescent="0.2">
      <c r="A9" s="221">
        <v>7</v>
      </c>
      <c r="B9" s="222">
        <v>60.29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ht="19.5" customHeight="1" x14ac:dyDescent="0.2">
      <c r="A10" s="221">
        <v>8</v>
      </c>
      <c r="B10" s="222">
        <v>62.12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ht="19.5" customHeight="1" x14ac:dyDescent="0.2">
      <c r="A11" s="221">
        <v>9</v>
      </c>
      <c r="B11" s="222">
        <v>63.73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ht="19.5" customHeight="1" x14ac:dyDescent="0.2">
      <c r="A12" s="221">
        <v>10</v>
      </c>
      <c r="B12" s="222">
        <v>65.180000000000007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19.5" customHeight="1" x14ac:dyDescent="0.2">
      <c r="A13" s="221">
        <v>11</v>
      </c>
      <c r="B13" s="222">
        <v>66.47999999999999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9.5" customHeight="1" x14ac:dyDescent="0.2">
      <c r="A14" s="221">
        <v>12</v>
      </c>
      <c r="B14" s="222">
        <v>67.67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ht="19.5" customHeight="1" x14ac:dyDescent="0.2">
      <c r="A15" s="221">
        <v>13</v>
      </c>
      <c r="B15" s="222">
        <v>68.77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19.5" customHeight="1" x14ac:dyDescent="0.2">
      <c r="A16" s="221">
        <v>14</v>
      </c>
      <c r="B16" s="222">
        <v>69.789999999999992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19.5" customHeight="1" x14ac:dyDescent="0.2">
      <c r="A17" s="223">
        <v>15</v>
      </c>
      <c r="B17" s="224">
        <v>70.73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19.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19.5" customHeight="1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</row>
    <row r="20" spans="1:14" ht="19.5" customHeight="1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  <row r="21" spans="1:14" ht="19.5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</row>
    <row r="22" spans="1:14" ht="19.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</row>
    <row r="23" spans="1:14" ht="19.5" customHeight="1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4" ht="19.5" customHeight="1" x14ac:dyDescent="0.2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</row>
    <row r="25" spans="1:14" ht="19.5" customHeight="1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</row>
    <row r="26" spans="1:14" ht="19.5" customHeight="1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</row>
    <row r="27" spans="1:14" ht="19.5" customHeight="1" x14ac:dyDescent="0.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</row>
    <row r="28" spans="1:14" ht="19.5" customHeight="1" x14ac:dyDescent="0.2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19.5" customHeight="1" x14ac:dyDescent="0.2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</row>
    <row r="30" spans="1:14" ht="19.5" customHeight="1" x14ac:dyDescent="0.2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</row>
    <row r="31" spans="1:14" ht="19.5" customHeight="1" x14ac:dyDescent="0.2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</row>
    <row r="32" spans="1:14" ht="19.5" customHeight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</row>
    <row r="33" spans="1:14" ht="19.5" customHeight="1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</row>
    <row r="34" spans="1:14" ht="19.5" customHeight="1" x14ac:dyDescent="0.2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</row>
    <row r="35" spans="1:14" ht="19.5" customHeigh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</row>
    <row r="36" spans="1:14" ht="19.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</row>
    <row r="37" spans="1:14" ht="19.5" customHeigh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</row>
    <row r="38" spans="1:14" ht="19.5" customHeigh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</row>
    <row r="39" spans="1:14" ht="19.5" customHeight="1" x14ac:dyDescent="0.2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</row>
    <row r="40" spans="1:14" ht="19.5" customHeight="1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14" ht="19.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</row>
    <row r="42" spans="1:14" ht="19.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</row>
    <row r="43" spans="1:14" ht="19.5" customHeight="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</row>
    <row r="44" spans="1:14" ht="19.5" customHeight="1" x14ac:dyDescent="0.2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</row>
    <row r="45" spans="1:14" ht="19.5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</row>
    <row r="46" spans="1:14" ht="19.5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</row>
    <row r="47" spans="1:14" ht="19.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</row>
    <row r="48" spans="1:14" ht="19.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</row>
    <row r="49" spans="1:14" ht="19.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</row>
    <row r="50" spans="1:14" ht="19.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</row>
    <row r="51" spans="1:14" ht="19.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</row>
    <row r="52" spans="1:14" ht="19.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</row>
    <row r="53" spans="1:14" ht="19.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</row>
    <row r="54" spans="1:14" ht="19.5" customHeight="1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</row>
    <row r="55" spans="1:14" ht="19.5" customHeight="1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</row>
    <row r="56" spans="1:14" ht="19.5" customHeight="1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</row>
    <row r="57" spans="1:14" ht="19.5" customHeight="1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</row>
    <row r="58" spans="1:14" ht="19.5" customHeight="1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</row>
    <row r="59" spans="1:14" ht="19.5" customHeight="1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</row>
    <row r="60" spans="1:14" ht="19.5" customHeight="1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</row>
    <row r="61" spans="1:14" ht="19.5" customHeight="1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</row>
    <row r="62" spans="1:14" ht="19.5" customHeight="1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14" ht="19.5" customHeight="1" x14ac:dyDescent="0.2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1:14" ht="19.5" customHeight="1" x14ac:dyDescent="0.2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</row>
    <row r="65" spans="1:14" ht="19.5" customHeight="1" x14ac:dyDescent="0.2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</row>
    <row r="66" spans="1:14" ht="19.5" customHeight="1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</row>
    <row r="67" spans="1:14" ht="19.5" customHeight="1" x14ac:dyDescent="0.2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</row>
    <row r="68" spans="1:14" ht="19.5" customHeight="1" x14ac:dyDescent="0.2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</row>
    <row r="69" spans="1:14" ht="19.5" customHeight="1" x14ac:dyDescent="0.2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spans="1:14" ht="19.5" customHeight="1" x14ac:dyDescent="0.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</row>
    <row r="71" spans="1:14" ht="19.5" customHeight="1" x14ac:dyDescent="0.2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</row>
    <row r="72" spans="1:14" ht="19.5" customHeight="1" x14ac:dyDescent="0.2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</row>
    <row r="73" spans="1:14" ht="19.5" customHeight="1" x14ac:dyDescent="0.2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</row>
    <row r="74" spans="1:14" ht="19.5" customHeight="1" x14ac:dyDescent="0.2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</row>
    <row r="75" spans="1:14" ht="19.5" customHeight="1" x14ac:dyDescent="0.2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</row>
    <row r="76" spans="1:14" ht="19.5" customHeight="1" x14ac:dyDescent="0.2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 ht="19.5" customHeight="1" x14ac:dyDescent="0.2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</row>
    <row r="78" spans="1:14" ht="19.5" customHeight="1" x14ac:dyDescent="0.2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</row>
    <row r="79" spans="1:14" ht="19.5" customHeight="1" x14ac:dyDescent="0.2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</row>
    <row r="80" spans="1:14" ht="19.5" customHeight="1" x14ac:dyDescent="0.2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</row>
    <row r="81" spans="1:14" ht="19.5" customHeight="1" x14ac:dyDescent="0.2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</row>
    <row r="82" spans="1:14" ht="19.5" customHeight="1" x14ac:dyDescent="0.2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</row>
    <row r="83" spans="1:14" ht="19.5" customHeight="1" x14ac:dyDescent="0.2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</row>
    <row r="84" spans="1:14" ht="19.5" customHeight="1" x14ac:dyDescent="0.2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</row>
    <row r="85" spans="1:14" ht="19.5" customHeight="1" x14ac:dyDescent="0.2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</row>
    <row r="86" spans="1:14" ht="19.5" customHeight="1" x14ac:dyDescent="0.2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</row>
    <row r="87" spans="1:14" ht="19.5" customHeight="1" x14ac:dyDescent="0.2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</row>
    <row r="88" spans="1:14" ht="19.5" customHeight="1" x14ac:dyDescent="0.2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</row>
    <row r="89" spans="1:14" ht="19.5" customHeight="1" x14ac:dyDescent="0.2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</row>
    <row r="90" spans="1:14" ht="19.5" customHeight="1" x14ac:dyDescent="0.2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</row>
    <row r="91" spans="1:14" ht="19.5" customHeight="1" x14ac:dyDescent="0.2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</row>
    <row r="92" spans="1:14" ht="19.5" customHeight="1" x14ac:dyDescent="0.2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</row>
    <row r="93" spans="1:14" ht="19.5" customHeight="1" x14ac:dyDescent="0.2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</row>
    <row r="94" spans="1:14" ht="19.5" customHeight="1" x14ac:dyDescent="0.2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</row>
    <row r="95" spans="1:14" ht="19.5" customHeight="1" x14ac:dyDescent="0.2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</row>
    <row r="96" spans="1:14" ht="19.5" customHeight="1" x14ac:dyDescent="0.2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</row>
    <row r="97" spans="1:14" ht="19.5" customHeight="1" x14ac:dyDescent="0.2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</row>
    <row r="98" spans="1:14" ht="19.5" customHeight="1" x14ac:dyDescent="0.2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</row>
    <row r="99" spans="1:14" ht="19.5" customHeight="1" x14ac:dyDescent="0.2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</row>
    <row r="100" spans="1:14" ht="19.5" customHeigh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</row>
    <row r="101" spans="1:14" ht="19.5" customHeigh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</row>
    <row r="102" spans="1:14" ht="19.5" customHeigh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</row>
    <row r="103" spans="1:14" ht="19.5" customHeigh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spans="1:14" ht="19.5" customHeigh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</row>
    <row r="105" spans="1:14" ht="19.5" customHeigh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</row>
    <row r="106" spans="1:14" ht="19.5" customHeigh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spans="1:14" ht="19.5" customHeigh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</row>
    <row r="108" spans="1:14" ht="19.5" customHeigh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spans="1:14" ht="19.5" customHeigh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</row>
    <row r="110" spans="1:14" ht="19.5" customHeigh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</row>
    <row r="111" spans="1:14" ht="19.5" customHeigh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</row>
    <row r="112" spans="1:14" ht="19.5" customHeigh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1:14" ht="19.5" customHeigh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1:14" ht="19.5" customHeigh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1:14" ht="19.5" customHeigh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1:14" ht="19.5" customHeigh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1:14" ht="19.5" customHeigh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1:14" ht="19.5" customHeigh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1:14" ht="19.5" customHeigh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1:14" ht="19.5" customHeigh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1:14" ht="19.5" customHeigh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1:14" ht="19.5" customHeigh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1:14" ht="19.5" customHeigh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1:14" ht="19.5" customHeigh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1:14" ht="19.5" customHeigh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1:14" ht="19.5" customHeigh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1:14" ht="19.5" customHeigh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1:14" ht="19.5" customHeigh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1:14" ht="19.5" customHeigh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1:14" ht="19.5" customHeigh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1:14" ht="19.5" customHeigh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1:14" ht="19.5" customHeigh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1:14" ht="19.5" customHeigh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1:14" ht="19.5" customHeigh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1:14" ht="19.5" customHeigh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1:14" ht="19.5" customHeigh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1:14" ht="19.5" customHeigh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1:14" ht="19.5" customHeigh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1:14" ht="19.5" customHeigh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1:14" ht="19.5" customHeigh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1:14" ht="19.5" customHeigh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1:14" ht="19.5" customHeigh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1:14" ht="19.5" customHeigh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1:14" ht="19.5" customHeigh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1:14" ht="19.5" customHeigh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1:14" ht="19.5" customHeigh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1:14" ht="19.5" customHeigh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1:14" ht="19.5" customHeigh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1:14" ht="19.5" customHeigh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1:14" ht="19.5" customHeigh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1:14" ht="19.5" customHeigh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1:14" ht="19.5" customHeigh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1:14" ht="19.5" customHeigh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1:14" ht="19.5" customHeigh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1:14" ht="19.5" customHeigh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1:14" ht="19.5" customHeigh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1:14" ht="19.5" customHeigh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1:14" ht="19.5" customHeigh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1:14" ht="19.5" customHeigh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1:14" ht="19.5" customHeigh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1:14" ht="19.5" customHeigh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1:14" ht="19.5" customHeigh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1:14" ht="19.5" customHeigh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1:14" ht="19.5" customHeigh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1:14" ht="19.5" customHeigh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1:14" ht="19.5" customHeigh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  <row r="167" spans="1:14" ht="19.5" customHeigh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</row>
    <row r="168" spans="1:14" ht="19.5" customHeigh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</row>
    <row r="169" spans="1:14" ht="19.5" customHeigh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</row>
    <row r="170" spans="1:14" ht="19.5" customHeigh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</row>
    <row r="171" spans="1:14" ht="19.5" customHeigh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</row>
    <row r="172" spans="1:14" ht="19.5" customHeigh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</row>
    <row r="173" spans="1:14" ht="19.5" customHeigh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</row>
    <row r="174" spans="1:14" ht="19.5" customHeigh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</row>
    <row r="175" spans="1:14" ht="19.5" customHeigh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</row>
    <row r="176" spans="1:14" ht="19.5" customHeigh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</row>
    <row r="177" spans="1:14" ht="19.5" customHeigh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</row>
    <row r="178" spans="1:14" ht="19.5" customHeigh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</row>
    <row r="179" spans="1:14" ht="19.5" customHeigh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</row>
    <row r="180" spans="1:14" ht="19.5" customHeigh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</row>
    <row r="181" spans="1:14" ht="19.5" customHeigh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</row>
    <row r="182" spans="1:14" ht="19.5" customHeigh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</row>
    <row r="183" spans="1:14" ht="19.5" customHeigh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</row>
    <row r="184" spans="1:14" ht="19.5" customHeigh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</row>
    <row r="185" spans="1:14" ht="19.5" customHeigh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</row>
    <row r="186" spans="1:14" ht="19.5" customHeigh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</row>
    <row r="187" spans="1:14" ht="19.5" customHeigh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</row>
    <row r="188" spans="1:14" ht="19.5" customHeigh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</row>
    <row r="189" spans="1:14" ht="19.5" customHeigh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</row>
    <row r="190" spans="1:14" ht="19.5" customHeigh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</row>
    <row r="191" spans="1:14" ht="19.5" customHeigh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</row>
    <row r="192" spans="1:14" ht="19.5" customHeigh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</row>
    <row r="193" spans="1:14" ht="19.5" customHeigh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</row>
    <row r="194" spans="1:14" ht="19.5" customHeigh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</row>
    <row r="195" spans="1:14" ht="19.5" customHeigh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</row>
    <row r="196" spans="1:14" ht="19.5" customHeigh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</row>
    <row r="197" spans="1:14" ht="19.5" customHeigh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</row>
    <row r="198" spans="1:14" ht="19.5" customHeigh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</row>
    <row r="199" spans="1:14" ht="19.5" customHeigh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</row>
    <row r="200" spans="1:14" ht="19.5" customHeigh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</row>
    <row r="201" spans="1:14" ht="19.5" customHeigh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</row>
    <row r="202" spans="1:14" ht="19.5" customHeigh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</row>
    <row r="203" spans="1:14" ht="19.5" customHeigh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</row>
    <row r="204" spans="1:14" ht="19.5" customHeigh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</row>
    <row r="205" spans="1:14" ht="19.5" customHeigh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</row>
    <row r="206" spans="1:14" ht="19.5" customHeigh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</row>
    <row r="207" spans="1:14" ht="19.5" customHeigh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</row>
    <row r="208" spans="1:14" ht="19.5" customHeigh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</row>
    <row r="209" spans="1:14" ht="19.5" customHeigh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</row>
    <row r="210" spans="1:14" ht="19.5" customHeigh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</row>
    <row r="211" spans="1:14" ht="19.5" customHeigh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</row>
    <row r="212" spans="1:14" ht="19.5" customHeigh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</row>
    <row r="213" spans="1:14" ht="19.5" customHeigh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</row>
    <row r="214" spans="1:14" ht="19.5" customHeigh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</row>
    <row r="215" spans="1:14" ht="19.5" customHeigh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</row>
    <row r="216" spans="1:14" ht="19.5" customHeigh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</row>
    <row r="217" spans="1:14" ht="19.5" customHeigh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</row>
    <row r="218" spans="1:14" ht="19.5" customHeigh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</row>
    <row r="219" spans="1:14" ht="19.5" customHeigh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</row>
    <row r="220" spans="1:14" ht="19.5" customHeigh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</row>
    <row r="221" spans="1:14" ht="19.5" customHeigh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</row>
    <row r="222" spans="1:14" ht="19.5" customHeigh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</row>
    <row r="223" spans="1:14" ht="19.5" customHeigh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</row>
    <row r="224" spans="1:14" ht="19.5" customHeigh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</row>
    <row r="225" spans="1:14" ht="19.5" customHeigh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</row>
    <row r="226" spans="1:14" ht="19.5" customHeigh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</row>
    <row r="227" spans="1:14" ht="19.5" customHeigh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</row>
    <row r="228" spans="1:14" ht="19.5" customHeigh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</row>
    <row r="229" spans="1:14" ht="19.5" customHeigh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</row>
    <row r="230" spans="1:14" ht="19.5" customHeigh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</row>
    <row r="231" spans="1:14" ht="19.5" customHeigh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</row>
    <row r="232" spans="1:14" ht="19.5" customHeigh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</row>
    <row r="233" spans="1:14" ht="19.5" customHeigh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</row>
    <row r="234" spans="1:14" ht="19.5" customHeigh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</row>
    <row r="235" spans="1:14" ht="19.5" customHeigh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</row>
    <row r="236" spans="1:14" ht="19.5" customHeigh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</row>
    <row r="237" spans="1:14" ht="19.5" customHeigh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</row>
    <row r="238" spans="1:14" ht="19.5" customHeigh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</row>
    <row r="239" spans="1:14" ht="19.5" customHeigh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</row>
    <row r="240" spans="1:14" ht="19.5" customHeigh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</row>
    <row r="241" spans="1:14" ht="19.5" customHeigh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</row>
    <row r="242" spans="1:14" ht="19.5" customHeigh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</row>
    <row r="243" spans="1:14" ht="19.5" customHeigh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</row>
    <row r="244" spans="1:14" ht="19.5" customHeigh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</row>
    <row r="245" spans="1:14" ht="19.5" customHeigh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</row>
    <row r="246" spans="1:14" ht="19.5" customHeigh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</row>
    <row r="247" spans="1:14" ht="19.5" customHeigh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</row>
    <row r="248" spans="1:14" ht="19.5" customHeigh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</row>
    <row r="249" spans="1:14" ht="19.5" customHeigh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</row>
    <row r="250" spans="1:14" ht="19.5" customHeigh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</row>
    <row r="251" spans="1:14" ht="19.5" customHeigh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</row>
    <row r="252" spans="1:14" ht="19.5" customHeigh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</row>
    <row r="253" spans="1:14" ht="19.5" customHeigh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</row>
    <row r="254" spans="1:14" ht="19.5" customHeigh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</row>
    <row r="255" spans="1:14" ht="19.5" customHeigh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</row>
    <row r="256" spans="1:14" ht="19.5" customHeigh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</row>
    <row r="257" spans="1:14" ht="19.5" customHeigh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</row>
    <row r="258" spans="1:14" ht="19.5" customHeigh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</row>
    <row r="259" spans="1:14" ht="19.5" customHeigh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</row>
    <row r="260" spans="1:14" ht="19.5" customHeigh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</row>
    <row r="261" spans="1:14" ht="19.5" customHeigh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</row>
    <row r="262" spans="1:14" ht="19.5" customHeigh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</row>
    <row r="263" spans="1:14" ht="19.5" customHeigh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</row>
    <row r="264" spans="1:14" ht="19.5" customHeigh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</row>
    <row r="265" spans="1:14" ht="19.5" customHeigh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</row>
    <row r="266" spans="1:14" ht="19.5" customHeigh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</row>
    <row r="267" spans="1:14" ht="19.5" customHeigh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</row>
    <row r="268" spans="1:14" ht="19.5" customHeigh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</row>
    <row r="269" spans="1:14" ht="19.5" customHeigh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</row>
    <row r="270" spans="1:14" ht="19.5" customHeigh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</row>
    <row r="271" spans="1:14" ht="19.5" customHeight="1" x14ac:dyDescent="0.2">
      <c r="A271" s="140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</row>
    <row r="272" spans="1:14" ht="19.5" customHeight="1" x14ac:dyDescent="0.2">
      <c r="A272" s="140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</row>
    <row r="273" spans="1:14" ht="19.5" customHeight="1" x14ac:dyDescent="0.2">
      <c r="A273" s="140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40"/>
    </row>
    <row r="274" spans="1:14" ht="19.5" customHeight="1" x14ac:dyDescent="0.2">
      <c r="A274" s="140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40"/>
    </row>
    <row r="275" spans="1:14" ht="19.5" customHeight="1" x14ac:dyDescent="0.2">
      <c r="A275" s="140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40"/>
    </row>
    <row r="276" spans="1:14" ht="19.5" customHeight="1" x14ac:dyDescent="0.2">
      <c r="A276" s="140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</row>
    <row r="277" spans="1:14" ht="19.5" customHeight="1" x14ac:dyDescent="0.2">
      <c r="A277" s="140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</row>
    <row r="278" spans="1:14" ht="19.5" customHeight="1" x14ac:dyDescent="0.2">
      <c r="A278" s="140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40"/>
    </row>
    <row r="279" spans="1:14" ht="15.75" customHeight="1" x14ac:dyDescent="0.2"/>
    <row r="280" spans="1:14" ht="15.75" customHeight="1" x14ac:dyDescent="0.2"/>
    <row r="281" spans="1:14" ht="15.75" customHeight="1" x14ac:dyDescent="0.2"/>
    <row r="282" spans="1:14" ht="15.75" customHeight="1" x14ac:dyDescent="0.2"/>
    <row r="283" spans="1:14" ht="15.75" customHeight="1" x14ac:dyDescent="0.2"/>
    <row r="284" spans="1:14" ht="15.75" customHeight="1" x14ac:dyDescent="0.2"/>
    <row r="285" spans="1:14" ht="15.75" customHeight="1" x14ac:dyDescent="0.2"/>
    <row r="286" spans="1:14" ht="15.75" customHeight="1" x14ac:dyDescent="0.2"/>
    <row r="287" spans="1:14" ht="15.75" customHeight="1" x14ac:dyDescent="0.2"/>
    <row r="288" spans="1:14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1">
    <mergeCell ref="A1:B1"/>
  </mergeCells>
  <pageMargins left="0.90551181102362199" right="0.51181102362204722" top="0.74803149606299213" bottom="0.74803149606299213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1"/>
  <sheetViews>
    <sheetView workbookViewId="0"/>
  </sheetViews>
  <sheetFormatPr defaultColWidth="12.7109375" defaultRowHeight="15" customHeight="1" x14ac:dyDescent="0.2"/>
  <cols>
    <col min="1" max="1" width="70.28515625" customWidth="1"/>
    <col min="2" max="15" width="9.140625" customWidth="1"/>
    <col min="16" max="20" width="12.7109375" customWidth="1"/>
  </cols>
  <sheetData>
    <row r="1" spans="1:15" ht="12.75" customHeight="1" x14ac:dyDescent="0.25">
      <c r="A1" s="225" t="s">
        <v>253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5" ht="12.75" customHeight="1" x14ac:dyDescent="0.2">
      <c r="A2" s="226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5" ht="12.75" customHeight="1" x14ac:dyDescent="0.2">
      <c r="A3" s="226" t="s">
        <v>254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12.75" customHeight="1" x14ac:dyDescent="0.2">
      <c r="A4" s="226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2.75" customHeight="1" x14ac:dyDescent="0.2">
      <c r="A5" s="226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5" ht="12.75" customHeight="1" x14ac:dyDescent="0.2">
      <c r="A6" s="226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ht="12.75" customHeight="1" x14ac:dyDescent="0.2">
      <c r="A7" s="226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5" ht="12.75" customHeight="1" x14ac:dyDescent="0.2">
      <c r="A8" s="226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5" ht="12.75" customHeight="1" x14ac:dyDescent="0.2">
      <c r="A9" s="226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</row>
    <row r="10" spans="1:15" ht="12.75" customHeight="1" x14ac:dyDescent="0.2">
      <c r="A10" s="226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5" ht="12.75" customHeight="1" x14ac:dyDescent="0.2">
      <c r="A11" s="226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5" ht="12.75" customHeight="1" x14ac:dyDescent="0.35">
      <c r="A12" s="227" t="s">
        <v>255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spans="1:15" ht="12.75" customHeight="1" x14ac:dyDescent="0.2">
      <c r="A13" s="227" t="s">
        <v>256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spans="1:15" ht="12.75" customHeight="1" x14ac:dyDescent="0.2">
      <c r="A14" s="227" t="s">
        <v>257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spans="1:15" ht="12.75" customHeight="1" x14ac:dyDescent="0.35">
      <c r="A15" s="227" t="s">
        <v>258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spans="1:15" ht="12.75" customHeight="1" x14ac:dyDescent="0.35">
      <c r="A16" s="227" t="s">
        <v>259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spans="1:15" ht="12.75" customHeight="1" x14ac:dyDescent="0.2">
      <c r="A17" s="228" t="s">
        <v>260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spans="1:15" ht="12.75" customHeight="1" x14ac:dyDescent="0.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spans="1:15" ht="12.75" customHeight="1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spans="1:15" ht="12.75" customHeight="1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1:15" ht="12.75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5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1:15" ht="12.75" customHeight="1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1:15" ht="12.75" customHeight="1" x14ac:dyDescent="0.2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spans="1:15" ht="12.75" customHeight="1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spans="1:15" ht="12.75" customHeight="1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spans="1:15" ht="12.75" customHeight="1" x14ac:dyDescent="0.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spans="1:15" ht="12.75" customHeight="1" x14ac:dyDescent="0.2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</row>
    <row r="29" spans="1:15" ht="12.75" customHeight="1" x14ac:dyDescent="0.2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</row>
    <row r="30" spans="1:15" ht="12.75" customHeight="1" x14ac:dyDescent="0.2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</row>
    <row r="31" spans="1:15" ht="12.75" customHeight="1" x14ac:dyDescent="0.2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</row>
    <row r="32" spans="1:15" ht="12.75" customHeight="1" x14ac:dyDescent="0.2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</row>
    <row r="33" spans="1:15" ht="12.75" customHeight="1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</row>
    <row r="34" spans="1:15" ht="12.75" customHeight="1" x14ac:dyDescent="0.2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</row>
    <row r="35" spans="1:15" ht="12.75" customHeigh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</row>
    <row r="36" spans="1:15" ht="12.7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</row>
    <row r="37" spans="1:15" ht="12.75" customHeight="1" x14ac:dyDescent="0.2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</row>
    <row r="38" spans="1:15" ht="12.75" customHeigh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</row>
    <row r="39" spans="1:15" ht="12.75" customHeight="1" x14ac:dyDescent="0.2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</row>
    <row r="40" spans="1:15" ht="12.75" customHeight="1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</row>
    <row r="41" spans="1:15" ht="12.7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1:15" ht="12.7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1:15" ht="12.75" customHeight="1" x14ac:dyDescent="0.2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</row>
    <row r="44" spans="1:15" ht="12.75" customHeight="1" x14ac:dyDescent="0.2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</row>
    <row r="45" spans="1:15" ht="12.75" customHeight="1" x14ac:dyDescent="0.2">
      <c r="A45" s="14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</row>
    <row r="46" spans="1:15" ht="12.75" customHeight="1" x14ac:dyDescent="0.2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</row>
    <row r="47" spans="1:15" ht="12.7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</row>
    <row r="48" spans="1:15" ht="12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</row>
    <row r="49" spans="1:15" ht="12.7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1:15" ht="12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</row>
    <row r="51" spans="1:15" ht="12.7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</row>
    <row r="52" spans="1:15" ht="12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</row>
    <row r="53" spans="1:15" ht="12.7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</row>
    <row r="54" spans="1:15" ht="12.75" customHeight="1" x14ac:dyDescent="0.2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</row>
    <row r="55" spans="1:15" ht="12.75" customHeight="1" x14ac:dyDescent="0.2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</row>
    <row r="56" spans="1:15" ht="12.75" customHeight="1" x14ac:dyDescent="0.2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</row>
    <row r="57" spans="1:15" ht="12.75" customHeight="1" x14ac:dyDescent="0.2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</row>
    <row r="58" spans="1:15" ht="12.75" customHeight="1" x14ac:dyDescent="0.2">
      <c r="A58" s="140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</row>
    <row r="59" spans="1:15" ht="12.75" customHeight="1" x14ac:dyDescent="0.2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</row>
    <row r="60" spans="1:15" ht="12.75" customHeight="1" x14ac:dyDescent="0.2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</row>
    <row r="61" spans="1:15" ht="12.75" customHeight="1" x14ac:dyDescent="0.2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</row>
    <row r="62" spans="1:15" ht="12.75" customHeight="1" x14ac:dyDescent="0.2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  <row r="63" spans="1:15" ht="12.75" customHeight="1" x14ac:dyDescent="0.2">
      <c r="A63" s="140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</row>
    <row r="64" spans="1:15" ht="12.75" customHeight="1" x14ac:dyDescent="0.2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</row>
    <row r="65" spans="1:15" ht="12.75" customHeight="1" x14ac:dyDescent="0.2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</row>
    <row r="66" spans="1:15" ht="12.75" customHeight="1" x14ac:dyDescent="0.2">
      <c r="A66" s="140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</row>
    <row r="67" spans="1:15" ht="12.75" customHeight="1" x14ac:dyDescent="0.2">
      <c r="A67" s="140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</row>
    <row r="68" spans="1:15" ht="12.75" customHeight="1" x14ac:dyDescent="0.2">
      <c r="A68" s="140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</row>
    <row r="69" spans="1:15" ht="12.75" customHeight="1" x14ac:dyDescent="0.2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</row>
    <row r="70" spans="1:15" ht="12.75" customHeight="1" x14ac:dyDescent="0.2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</row>
    <row r="71" spans="1:15" ht="12.75" customHeight="1" x14ac:dyDescent="0.2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</row>
    <row r="72" spans="1:15" ht="12.75" customHeight="1" x14ac:dyDescent="0.2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</row>
    <row r="73" spans="1:15" ht="12.75" customHeight="1" x14ac:dyDescent="0.2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</row>
    <row r="74" spans="1:15" ht="12.75" customHeight="1" x14ac:dyDescent="0.2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</row>
    <row r="75" spans="1:15" ht="12.75" customHeight="1" x14ac:dyDescent="0.2">
      <c r="A75" s="140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</row>
    <row r="76" spans="1:15" ht="12.75" customHeight="1" x14ac:dyDescent="0.2">
      <c r="A76" s="140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</row>
    <row r="77" spans="1:15" ht="12.75" customHeight="1" x14ac:dyDescent="0.2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15" ht="12.75" customHeight="1" x14ac:dyDescent="0.2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</row>
    <row r="79" spans="1:15" ht="12.75" customHeight="1" x14ac:dyDescent="0.2">
      <c r="A79" s="140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</row>
    <row r="80" spans="1:15" ht="12.75" customHeight="1" x14ac:dyDescent="0.2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</row>
    <row r="81" spans="1:15" ht="12.75" customHeight="1" x14ac:dyDescent="0.2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</row>
    <row r="82" spans="1:15" ht="12.75" customHeight="1" x14ac:dyDescent="0.2">
      <c r="A82" s="140"/>
      <c r="B82" s="140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</row>
    <row r="83" spans="1:15" ht="12.75" customHeight="1" x14ac:dyDescent="0.2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</row>
    <row r="84" spans="1:15" ht="12.75" customHeight="1" x14ac:dyDescent="0.2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</row>
    <row r="85" spans="1:15" ht="12.75" customHeight="1" x14ac:dyDescent="0.2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</row>
    <row r="86" spans="1:15" ht="12.75" customHeight="1" x14ac:dyDescent="0.2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</row>
    <row r="87" spans="1:15" ht="12.75" customHeight="1" x14ac:dyDescent="0.2">
      <c r="A87" s="140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</row>
    <row r="88" spans="1:15" ht="12.75" customHeight="1" x14ac:dyDescent="0.2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</row>
    <row r="89" spans="1:15" ht="12.75" customHeight="1" x14ac:dyDescent="0.2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</row>
    <row r="90" spans="1:15" ht="12.75" customHeight="1" x14ac:dyDescent="0.2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</row>
    <row r="91" spans="1:15" ht="12.75" customHeight="1" x14ac:dyDescent="0.2">
      <c r="A91" s="140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</row>
    <row r="92" spans="1:15" ht="12.75" customHeight="1" x14ac:dyDescent="0.2">
      <c r="A92" s="140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</row>
    <row r="93" spans="1:15" ht="12.75" customHeight="1" x14ac:dyDescent="0.2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</row>
    <row r="94" spans="1:15" ht="12.75" customHeight="1" x14ac:dyDescent="0.2">
      <c r="A94" s="140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</row>
    <row r="95" spans="1:15" ht="12.75" customHeight="1" x14ac:dyDescent="0.2">
      <c r="A95" s="140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</row>
    <row r="96" spans="1:15" ht="12.75" customHeight="1" x14ac:dyDescent="0.2">
      <c r="A96" s="140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</row>
    <row r="97" spans="1:15" ht="12.75" customHeight="1" x14ac:dyDescent="0.2">
      <c r="A97" s="140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</row>
    <row r="98" spans="1:15" ht="12.75" customHeight="1" x14ac:dyDescent="0.2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</row>
    <row r="99" spans="1:15" ht="12.75" customHeight="1" x14ac:dyDescent="0.2">
      <c r="A99" s="140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</row>
    <row r="100" spans="1:15" ht="12.75" customHeight="1" x14ac:dyDescent="0.2">
      <c r="A100" s="140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</row>
    <row r="101" spans="1:15" ht="12.75" customHeight="1" x14ac:dyDescent="0.2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</row>
    <row r="102" spans="1:15" ht="12.75" customHeight="1" x14ac:dyDescent="0.2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</row>
    <row r="103" spans="1:15" ht="12.75" customHeight="1" x14ac:dyDescent="0.2">
      <c r="A103" s="140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</row>
    <row r="104" spans="1:15" ht="12.75" customHeight="1" x14ac:dyDescent="0.2">
      <c r="A104" s="140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</row>
    <row r="105" spans="1:15" ht="12.75" customHeight="1" x14ac:dyDescent="0.2">
      <c r="A105" s="140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</row>
    <row r="106" spans="1:15" ht="12.75" customHeight="1" x14ac:dyDescent="0.2">
      <c r="A106" s="140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</row>
    <row r="107" spans="1:15" ht="12.75" customHeight="1" x14ac:dyDescent="0.2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</row>
    <row r="108" spans="1:15" ht="12.75" customHeight="1" x14ac:dyDescent="0.2">
      <c r="A108" s="140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</row>
    <row r="109" spans="1:15" ht="12.75" customHeight="1" x14ac:dyDescent="0.2">
      <c r="A109" s="140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</row>
    <row r="110" spans="1:15" ht="12.75" customHeight="1" x14ac:dyDescent="0.2">
      <c r="A110" s="140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</row>
    <row r="111" spans="1:15" ht="12.75" customHeight="1" x14ac:dyDescent="0.2">
      <c r="A111" s="140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</row>
    <row r="112" spans="1:15" ht="12.75" customHeight="1" x14ac:dyDescent="0.2">
      <c r="A112" s="140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</row>
    <row r="113" spans="1:15" ht="12.75" customHeight="1" x14ac:dyDescent="0.2">
      <c r="A113" s="140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</row>
    <row r="114" spans="1:15" ht="12.75" customHeight="1" x14ac:dyDescent="0.2">
      <c r="A114" s="140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</row>
    <row r="115" spans="1:15" ht="12.75" customHeight="1" x14ac:dyDescent="0.2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</row>
    <row r="116" spans="1:15" ht="12.75" customHeight="1" x14ac:dyDescent="0.2">
      <c r="A116" s="140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</row>
    <row r="117" spans="1:15" ht="12.75" customHeight="1" x14ac:dyDescent="0.2">
      <c r="A117" s="140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</row>
    <row r="118" spans="1:15" ht="12.75" customHeight="1" x14ac:dyDescent="0.2">
      <c r="A118" s="140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</row>
    <row r="119" spans="1:15" ht="12.75" customHeight="1" x14ac:dyDescent="0.2">
      <c r="A119" s="140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</row>
    <row r="120" spans="1:15" ht="12.75" customHeight="1" x14ac:dyDescent="0.2">
      <c r="A120" s="140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</row>
    <row r="121" spans="1:15" ht="12.75" customHeight="1" x14ac:dyDescent="0.2">
      <c r="A121" s="140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</row>
    <row r="122" spans="1:15" ht="12.75" customHeight="1" x14ac:dyDescent="0.2">
      <c r="A122" s="140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</row>
    <row r="123" spans="1:15" ht="12.75" customHeight="1" x14ac:dyDescent="0.2">
      <c r="A123" s="140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</row>
    <row r="124" spans="1:15" ht="12.75" customHeight="1" x14ac:dyDescent="0.2">
      <c r="A124" s="140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</row>
    <row r="125" spans="1:15" ht="12.75" customHeight="1" x14ac:dyDescent="0.2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</row>
    <row r="126" spans="1:15" ht="12.75" customHeight="1" x14ac:dyDescent="0.2">
      <c r="A126" s="140"/>
      <c r="B126" s="140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</row>
    <row r="127" spans="1:15" ht="12.75" customHeight="1" x14ac:dyDescent="0.2">
      <c r="A127" s="140"/>
      <c r="B127" s="140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</row>
    <row r="128" spans="1:15" ht="12.75" customHeight="1" x14ac:dyDescent="0.2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</row>
    <row r="129" spans="1:15" ht="12.75" customHeight="1" x14ac:dyDescent="0.2">
      <c r="A129" s="140"/>
      <c r="B129" s="140"/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</row>
    <row r="130" spans="1:15" ht="12.75" customHeight="1" x14ac:dyDescent="0.2">
      <c r="A130" s="140"/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</row>
    <row r="131" spans="1:15" ht="12.75" customHeight="1" x14ac:dyDescent="0.2">
      <c r="A131" s="140"/>
      <c r="B131" s="140"/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</row>
    <row r="132" spans="1:15" ht="12.75" customHeight="1" x14ac:dyDescent="0.2">
      <c r="A132" s="140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</row>
    <row r="133" spans="1:15" ht="12.75" customHeight="1" x14ac:dyDescent="0.2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</row>
    <row r="134" spans="1:15" ht="12.75" customHeight="1" x14ac:dyDescent="0.2">
      <c r="A134" s="140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</row>
    <row r="135" spans="1:15" ht="12.75" customHeight="1" x14ac:dyDescent="0.2">
      <c r="A135" s="140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</row>
    <row r="136" spans="1:15" ht="12.75" customHeight="1" x14ac:dyDescent="0.2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</row>
    <row r="137" spans="1:15" ht="12.75" customHeight="1" x14ac:dyDescent="0.2">
      <c r="A137" s="140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</row>
    <row r="138" spans="1:15" ht="12.75" customHeight="1" x14ac:dyDescent="0.2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</row>
    <row r="139" spans="1:15" ht="12.75" customHeight="1" x14ac:dyDescent="0.2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</row>
    <row r="140" spans="1:15" ht="12.75" customHeight="1" x14ac:dyDescent="0.2">
      <c r="A140" s="140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</row>
    <row r="141" spans="1:15" ht="12.75" customHeight="1" x14ac:dyDescent="0.2">
      <c r="A141" s="140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</row>
    <row r="142" spans="1:15" ht="12.75" customHeight="1" x14ac:dyDescent="0.2">
      <c r="A142" s="140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</row>
    <row r="143" spans="1:15" ht="12.75" customHeight="1" x14ac:dyDescent="0.2">
      <c r="A143" s="140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</row>
    <row r="144" spans="1:15" ht="12.75" customHeight="1" x14ac:dyDescent="0.2">
      <c r="A144" s="140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</row>
    <row r="145" spans="1:15" ht="12.75" customHeight="1" x14ac:dyDescent="0.2">
      <c r="A145" s="140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</row>
    <row r="146" spans="1:15" ht="12.75" customHeight="1" x14ac:dyDescent="0.2">
      <c r="A146" s="140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</row>
    <row r="147" spans="1:15" ht="12.75" customHeight="1" x14ac:dyDescent="0.2">
      <c r="A147" s="140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</row>
    <row r="148" spans="1:15" ht="12.75" customHeight="1" x14ac:dyDescent="0.2">
      <c r="A148" s="140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</row>
    <row r="149" spans="1:15" ht="12.75" customHeight="1" x14ac:dyDescent="0.2">
      <c r="A149" s="140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</row>
    <row r="150" spans="1:15" ht="12.75" customHeight="1" x14ac:dyDescent="0.2">
      <c r="A150" s="140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</row>
    <row r="151" spans="1:15" ht="12.75" customHeight="1" x14ac:dyDescent="0.2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</row>
    <row r="152" spans="1:15" ht="12.75" customHeight="1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</row>
    <row r="153" spans="1:15" ht="12.75" customHeight="1" x14ac:dyDescent="0.2">
      <c r="A153" s="140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</row>
    <row r="154" spans="1:15" ht="12.75" customHeight="1" x14ac:dyDescent="0.2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</row>
    <row r="155" spans="1:15" ht="12.75" customHeight="1" x14ac:dyDescent="0.2">
      <c r="A155" s="140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</row>
    <row r="156" spans="1:15" ht="12.75" customHeight="1" x14ac:dyDescent="0.2">
      <c r="A156" s="140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</row>
    <row r="157" spans="1:15" ht="12.75" customHeight="1" x14ac:dyDescent="0.2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</row>
    <row r="158" spans="1:15" ht="12.75" customHeight="1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</row>
    <row r="159" spans="1:15" ht="12.75" customHeight="1" x14ac:dyDescent="0.2">
      <c r="A159" s="140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</row>
    <row r="160" spans="1:15" ht="12.75" customHeight="1" x14ac:dyDescent="0.2">
      <c r="A160" s="140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</row>
    <row r="161" spans="1:15" ht="12.75" customHeight="1" x14ac:dyDescent="0.2">
      <c r="A161" s="140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</row>
    <row r="162" spans="1:15" ht="12.75" customHeight="1" x14ac:dyDescent="0.2">
      <c r="A162" s="140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</row>
    <row r="163" spans="1:15" ht="12.75" customHeight="1" x14ac:dyDescent="0.2">
      <c r="A163" s="140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</row>
    <row r="164" spans="1:15" ht="12.75" customHeight="1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</row>
    <row r="165" spans="1:15" ht="12.75" customHeight="1" x14ac:dyDescent="0.2">
      <c r="A165" s="140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</row>
    <row r="166" spans="1:15" ht="12.75" customHeight="1" x14ac:dyDescent="0.2">
      <c r="A166" s="140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</row>
    <row r="167" spans="1:15" ht="12.75" customHeight="1" x14ac:dyDescent="0.2">
      <c r="A167" s="140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</row>
    <row r="168" spans="1:15" ht="12.75" customHeight="1" x14ac:dyDescent="0.2">
      <c r="A168" s="140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</row>
    <row r="169" spans="1:15" ht="12.75" customHeight="1" x14ac:dyDescent="0.2">
      <c r="A169" s="140"/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</row>
    <row r="170" spans="1:15" ht="12.75" customHeight="1" x14ac:dyDescent="0.2">
      <c r="A170" s="140"/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</row>
    <row r="171" spans="1:15" ht="12.75" customHeight="1" x14ac:dyDescent="0.2">
      <c r="A171" s="140"/>
      <c r="B171" s="140"/>
      <c r="C171" s="140"/>
      <c r="D171" s="140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</row>
    <row r="172" spans="1:15" ht="12.75" customHeight="1" x14ac:dyDescent="0.2">
      <c r="A172" s="140"/>
      <c r="B172" s="140"/>
      <c r="C172" s="140"/>
      <c r="D172" s="140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</row>
    <row r="173" spans="1:15" ht="12.75" customHeight="1" x14ac:dyDescent="0.2">
      <c r="A173" s="140"/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</row>
    <row r="174" spans="1:15" ht="12.75" customHeight="1" x14ac:dyDescent="0.2">
      <c r="A174" s="140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</row>
    <row r="175" spans="1:15" ht="12.75" customHeight="1" x14ac:dyDescent="0.2">
      <c r="A175" s="140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</row>
    <row r="176" spans="1:15" ht="12.75" customHeight="1" x14ac:dyDescent="0.2">
      <c r="A176" s="140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</row>
    <row r="177" spans="1:15" ht="12.75" customHeight="1" x14ac:dyDescent="0.2">
      <c r="A177" s="140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</row>
    <row r="178" spans="1:15" ht="12.75" customHeight="1" x14ac:dyDescent="0.2">
      <c r="A178" s="140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</row>
    <row r="179" spans="1:15" ht="12.75" customHeight="1" x14ac:dyDescent="0.2">
      <c r="A179" s="140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</row>
    <row r="180" spans="1:15" ht="12.75" customHeight="1" x14ac:dyDescent="0.2">
      <c r="A180" s="140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</row>
    <row r="181" spans="1:15" ht="12.75" customHeight="1" x14ac:dyDescent="0.2">
      <c r="A181" s="140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</row>
    <row r="182" spans="1:15" ht="12.75" customHeight="1" x14ac:dyDescent="0.2">
      <c r="A182" s="140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</row>
    <row r="183" spans="1:15" ht="12.75" customHeight="1" x14ac:dyDescent="0.2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</row>
    <row r="184" spans="1:15" ht="12.75" customHeight="1" x14ac:dyDescent="0.2">
      <c r="A184" s="140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</row>
    <row r="185" spans="1:15" ht="12.75" customHeight="1" x14ac:dyDescent="0.2">
      <c r="A185" s="140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</row>
    <row r="186" spans="1:15" ht="12.75" customHeight="1" x14ac:dyDescent="0.2">
      <c r="A186" s="140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</row>
    <row r="187" spans="1:15" ht="12.75" customHeight="1" x14ac:dyDescent="0.2">
      <c r="A187" s="140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</row>
    <row r="188" spans="1:15" ht="12.75" customHeight="1" x14ac:dyDescent="0.2">
      <c r="A188" s="140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</row>
    <row r="189" spans="1:15" ht="12.75" customHeight="1" x14ac:dyDescent="0.2">
      <c r="A189" s="140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</row>
    <row r="190" spans="1:15" ht="12.75" customHeight="1" x14ac:dyDescent="0.2">
      <c r="A190" s="140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</row>
    <row r="191" spans="1:15" ht="12.75" customHeight="1" x14ac:dyDescent="0.2">
      <c r="A191" s="140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</row>
    <row r="192" spans="1:15" ht="12.75" customHeight="1" x14ac:dyDescent="0.2">
      <c r="A192" s="140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</row>
    <row r="193" spans="1:15" ht="12.75" customHeight="1" x14ac:dyDescent="0.2">
      <c r="A193" s="140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</row>
    <row r="194" spans="1:15" ht="12.75" customHeight="1" x14ac:dyDescent="0.2">
      <c r="A194" s="140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</row>
    <row r="195" spans="1:15" ht="12.75" customHeight="1" x14ac:dyDescent="0.2">
      <c r="A195" s="140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</row>
    <row r="196" spans="1:15" ht="12.75" customHeight="1" x14ac:dyDescent="0.2">
      <c r="A196" s="140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</row>
    <row r="197" spans="1:15" ht="12.75" customHeight="1" x14ac:dyDescent="0.2">
      <c r="A197" s="140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</row>
    <row r="198" spans="1:15" ht="12.75" customHeight="1" x14ac:dyDescent="0.2">
      <c r="A198" s="140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</row>
    <row r="199" spans="1:15" ht="12.75" customHeight="1" x14ac:dyDescent="0.2">
      <c r="A199" s="140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</row>
    <row r="200" spans="1:15" ht="12.75" customHeight="1" x14ac:dyDescent="0.2">
      <c r="A200" s="140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</row>
    <row r="201" spans="1:15" ht="12.75" customHeight="1" x14ac:dyDescent="0.2">
      <c r="A201" s="140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</row>
    <row r="202" spans="1:15" ht="12.75" customHeight="1" x14ac:dyDescent="0.2">
      <c r="A202" s="140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</row>
    <row r="203" spans="1:15" ht="12.75" customHeight="1" x14ac:dyDescent="0.2">
      <c r="A203" s="140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</row>
    <row r="204" spans="1:15" ht="12.75" customHeight="1" x14ac:dyDescent="0.2">
      <c r="A204" s="140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</row>
    <row r="205" spans="1:15" ht="12.75" customHeight="1" x14ac:dyDescent="0.2">
      <c r="A205" s="140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</row>
    <row r="206" spans="1:15" ht="12.75" customHeight="1" x14ac:dyDescent="0.2">
      <c r="A206" s="140"/>
      <c r="B206" s="140"/>
      <c r="C206" s="140"/>
      <c r="D206" s="140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</row>
    <row r="207" spans="1:15" ht="12.75" customHeight="1" x14ac:dyDescent="0.2">
      <c r="A207" s="140"/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</row>
    <row r="208" spans="1:15" ht="12.75" customHeight="1" x14ac:dyDescent="0.2">
      <c r="A208" s="140"/>
      <c r="B208" s="140"/>
      <c r="C208" s="140"/>
      <c r="D208" s="140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</row>
    <row r="209" spans="1:15" ht="12.75" customHeight="1" x14ac:dyDescent="0.2">
      <c r="A209" s="140"/>
      <c r="B209" s="140"/>
      <c r="C209" s="140"/>
      <c r="D209" s="140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</row>
    <row r="210" spans="1:15" ht="12.75" customHeight="1" x14ac:dyDescent="0.2">
      <c r="A210" s="140"/>
      <c r="B210" s="140"/>
      <c r="C210" s="140"/>
      <c r="D210" s="140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</row>
    <row r="211" spans="1:15" ht="12.75" customHeight="1" x14ac:dyDescent="0.2">
      <c r="A211" s="140"/>
      <c r="B211" s="140"/>
      <c r="C211" s="140"/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</row>
    <row r="212" spans="1:15" ht="12.75" customHeight="1" x14ac:dyDescent="0.2">
      <c r="A212" s="140"/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</row>
    <row r="213" spans="1:15" ht="12.75" customHeight="1" x14ac:dyDescent="0.2">
      <c r="A213" s="140"/>
      <c r="B213" s="140"/>
      <c r="C213" s="140"/>
      <c r="D213" s="140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</row>
    <row r="214" spans="1:15" ht="12.75" customHeight="1" x14ac:dyDescent="0.2">
      <c r="A214" s="140"/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</row>
    <row r="215" spans="1:15" ht="12.75" customHeight="1" x14ac:dyDescent="0.2">
      <c r="A215" s="140"/>
      <c r="B215" s="140"/>
      <c r="C215" s="140"/>
      <c r="D215" s="140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</row>
    <row r="216" spans="1:15" ht="12.75" customHeight="1" x14ac:dyDescent="0.2">
      <c r="A216" s="140"/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</row>
    <row r="217" spans="1:15" ht="12.75" customHeight="1" x14ac:dyDescent="0.2">
      <c r="A217" s="140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</row>
    <row r="218" spans="1:15" ht="12.75" customHeight="1" x14ac:dyDescent="0.2">
      <c r="A218" s="140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</row>
    <row r="219" spans="1:15" ht="12.75" customHeight="1" x14ac:dyDescent="0.2">
      <c r="A219" s="140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</row>
    <row r="220" spans="1:15" ht="12.75" customHeight="1" x14ac:dyDescent="0.2">
      <c r="A220" s="140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</row>
    <row r="221" spans="1:15" ht="12.75" customHeight="1" x14ac:dyDescent="0.2">
      <c r="A221" s="140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</row>
    <row r="222" spans="1:15" ht="12.75" customHeight="1" x14ac:dyDescent="0.2">
      <c r="A222" s="140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</row>
    <row r="223" spans="1:15" ht="12.75" customHeight="1" x14ac:dyDescent="0.2">
      <c r="A223" s="140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</row>
    <row r="224" spans="1:15" ht="12.75" customHeight="1" x14ac:dyDescent="0.2">
      <c r="A224" s="140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</row>
    <row r="225" spans="1:15" ht="12.75" customHeight="1" x14ac:dyDescent="0.2">
      <c r="A225" s="140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</row>
    <row r="226" spans="1:15" ht="12.75" customHeight="1" x14ac:dyDescent="0.2">
      <c r="A226" s="140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</row>
    <row r="227" spans="1:15" ht="12.75" customHeight="1" x14ac:dyDescent="0.2">
      <c r="A227" s="140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</row>
    <row r="228" spans="1:15" ht="12.75" customHeight="1" x14ac:dyDescent="0.2">
      <c r="A228" s="140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</row>
    <row r="229" spans="1:15" ht="12.75" customHeight="1" x14ac:dyDescent="0.2">
      <c r="A229" s="140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</row>
    <row r="230" spans="1:15" ht="12.75" customHeight="1" x14ac:dyDescent="0.2">
      <c r="A230" s="140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</row>
    <row r="231" spans="1:15" ht="12.75" customHeight="1" x14ac:dyDescent="0.2">
      <c r="A231" s="140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</row>
    <row r="232" spans="1:15" ht="12.75" customHeight="1" x14ac:dyDescent="0.2">
      <c r="A232" s="140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</row>
    <row r="233" spans="1:15" ht="12.75" customHeight="1" x14ac:dyDescent="0.2">
      <c r="A233" s="140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</row>
    <row r="234" spans="1:15" ht="12.75" customHeight="1" x14ac:dyDescent="0.2">
      <c r="A234" s="140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</row>
    <row r="235" spans="1:15" ht="12.75" customHeight="1" x14ac:dyDescent="0.2">
      <c r="A235" s="140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</row>
    <row r="236" spans="1:15" ht="12.75" customHeight="1" x14ac:dyDescent="0.2">
      <c r="A236" s="140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</row>
    <row r="237" spans="1:15" ht="12.75" customHeight="1" x14ac:dyDescent="0.2">
      <c r="A237" s="140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</row>
    <row r="238" spans="1:15" ht="12.75" customHeight="1" x14ac:dyDescent="0.2">
      <c r="A238" s="140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</row>
    <row r="239" spans="1:15" ht="12.75" customHeight="1" x14ac:dyDescent="0.2">
      <c r="A239" s="140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</row>
    <row r="240" spans="1:15" ht="12.75" customHeight="1" x14ac:dyDescent="0.2">
      <c r="A240" s="140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</row>
    <row r="241" spans="1:15" ht="12.75" customHeight="1" x14ac:dyDescent="0.2">
      <c r="A241" s="140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</row>
    <row r="242" spans="1:15" ht="12.75" customHeight="1" x14ac:dyDescent="0.2">
      <c r="A242" s="140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</row>
    <row r="243" spans="1:15" ht="12.75" customHeight="1" x14ac:dyDescent="0.2">
      <c r="A243" s="140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</row>
    <row r="244" spans="1:15" ht="12.75" customHeight="1" x14ac:dyDescent="0.2">
      <c r="A244" s="140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</row>
    <row r="245" spans="1:15" ht="12.75" customHeight="1" x14ac:dyDescent="0.2">
      <c r="A245" s="140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  <c r="N245" s="140"/>
      <c r="O245" s="140"/>
    </row>
    <row r="246" spans="1:15" ht="12.75" customHeight="1" x14ac:dyDescent="0.2">
      <c r="A246" s="140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  <c r="N246" s="140"/>
      <c r="O246" s="140"/>
    </row>
    <row r="247" spans="1:15" ht="12.75" customHeight="1" x14ac:dyDescent="0.2">
      <c r="A247" s="140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</row>
    <row r="248" spans="1:15" ht="12.75" customHeight="1" x14ac:dyDescent="0.2">
      <c r="A248" s="140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  <c r="N248" s="140"/>
      <c r="O248" s="140"/>
    </row>
    <row r="249" spans="1:15" ht="12.75" customHeight="1" x14ac:dyDescent="0.2">
      <c r="A249" s="140"/>
      <c r="B249" s="140"/>
      <c r="C249" s="140"/>
      <c r="D249" s="140"/>
      <c r="E249" s="140"/>
      <c r="F249" s="140"/>
      <c r="G249" s="140"/>
      <c r="H249" s="140"/>
      <c r="I249" s="140"/>
      <c r="J249" s="140"/>
      <c r="K249" s="140"/>
      <c r="L249" s="140"/>
      <c r="M249" s="140"/>
      <c r="N249" s="140"/>
      <c r="O249" s="140"/>
    </row>
    <row r="250" spans="1:15" ht="12.75" customHeight="1" x14ac:dyDescent="0.2">
      <c r="A250" s="140"/>
      <c r="B250" s="140"/>
      <c r="C250" s="140"/>
      <c r="D250" s="140"/>
      <c r="E250" s="140"/>
      <c r="F250" s="140"/>
      <c r="G250" s="140"/>
      <c r="H250" s="140"/>
      <c r="I250" s="140"/>
      <c r="J250" s="140"/>
      <c r="K250" s="140"/>
      <c r="L250" s="140"/>
      <c r="M250" s="140"/>
      <c r="N250" s="140"/>
      <c r="O250" s="140"/>
    </row>
    <row r="251" spans="1:15" ht="12.75" customHeight="1" x14ac:dyDescent="0.2">
      <c r="A251" s="140"/>
      <c r="B251" s="140"/>
      <c r="C251" s="140"/>
      <c r="D251" s="140"/>
      <c r="E251" s="140"/>
      <c r="F251" s="140"/>
      <c r="G251" s="140"/>
      <c r="H251" s="140"/>
      <c r="I251" s="140"/>
      <c r="J251" s="140"/>
      <c r="K251" s="140"/>
      <c r="L251" s="140"/>
      <c r="M251" s="140"/>
      <c r="N251" s="140"/>
      <c r="O251" s="140"/>
    </row>
    <row r="252" spans="1:15" ht="12.75" customHeight="1" x14ac:dyDescent="0.2">
      <c r="A252" s="140"/>
      <c r="B252" s="140"/>
      <c r="C252" s="140"/>
      <c r="D252" s="140"/>
      <c r="E252" s="140"/>
      <c r="F252" s="140"/>
      <c r="G252" s="140"/>
      <c r="H252" s="140"/>
      <c r="I252" s="140"/>
      <c r="J252" s="140"/>
      <c r="K252" s="140"/>
      <c r="L252" s="140"/>
      <c r="M252" s="140"/>
      <c r="N252" s="140"/>
      <c r="O252" s="140"/>
    </row>
    <row r="253" spans="1:15" ht="12.75" customHeight="1" x14ac:dyDescent="0.2">
      <c r="A253" s="140"/>
      <c r="B253" s="140"/>
      <c r="C253" s="140"/>
      <c r="D253" s="140"/>
      <c r="E253" s="140"/>
      <c r="F253" s="140"/>
      <c r="G253" s="140"/>
      <c r="H253" s="140"/>
      <c r="I253" s="140"/>
      <c r="J253" s="140"/>
      <c r="K253" s="140"/>
      <c r="L253" s="140"/>
      <c r="M253" s="140"/>
      <c r="N253" s="140"/>
      <c r="O253" s="140"/>
    </row>
    <row r="254" spans="1:15" ht="12.75" customHeight="1" x14ac:dyDescent="0.2">
      <c r="A254" s="140"/>
      <c r="B254" s="140"/>
      <c r="C254" s="140"/>
      <c r="D254" s="140"/>
      <c r="E254" s="140"/>
      <c r="F254" s="140"/>
      <c r="G254" s="140"/>
      <c r="H254" s="140"/>
      <c r="I254" s="140"/>
      <c r="J254" s="140"/>
      <c r="K254" s="140"/>
      <c r="L254" s="140"/>
      <c r="M254" s="140"/>
      <c r="N254" s="140"/>
      <c r="O254" s="140"/>
    </row>
    <row r="255" spans="1:15" ht="12.75" customHeight="1" x14ac:dyDescent="0.2">
      <c r="A255" s="140"/>
      <c r="B255" s="140"/>
      <c r="C255" s="140"/>
      <c r="D255" s="140"/>
      <c r="E255" s="140"/>
      <c r="F255" s="140"/>
      <c r="G255" s="140"/>
      <c r="H255" s="140"/>
      <c r="I255" s="140"/>
      <c r="J255" s="140"/>
      <c r="K255" s="140"/>
      <c r="L255" s="140"/>
      <c r="M255" s="140"/>
      <c r="N255" s="140"/>
      <c r="O255" s="140"/>
    </row>
    <row r="256" spans="1:15" ht="12.75" customHeight="1" x14ac:dyDescent="0.2">
      <c r="A256" s="140"/>
      <c r="B256" s="140"/>
      <c r="C256" s="140"/>
      <c r="D256" s="140"/>
      <c r="E256" s="140"/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</row>
    <row r="257" spans="1:15" ht="12.75" customHeight="1" x14ac:dyDescent="0.2">
      <c r="A257" s="140"/>
      <c r="B257" s="140"/>
      <c r="C257" s="140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</row>
    <row r="258" spans="1:15" ht="12.75" customHeight="1" x14ac:dyDescent="0.2">
      <c r="A258" s="140"/>
      <c r="B258" s="140"/>
      <c r="C258" s="140"/>
      <c r="D258" s="140"/>
      <c r="E258" s="140"/>
      <c r="F258" s="140"/>
      <c r="G258" s="140"/>
      <c r="H258" s="140"/>
      <c r="I258" s="140"/>
      <c r="J258" s="140"/>
      <c r="K258" s="140"/>
      <c r="L258" s="140"/>
      <c r="M258" s="140"/>
      <c r="N258" s="140"/>
      <c r="O258" s="140"/>
    </row>
    <row r="259" spans="1:15" ht="12.75" customHeight="1" x14ac:dyDescent="0.2">
      <c r="A259" s="140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140"/>
    </row>
    <row r="260" spans="1:15" ht="12.75" customHeight="1" x14ac:dyDescent="0.2">
      <c r="A260" s="140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40"/>
      <c r="O260" s="140"/>
    </row>
    <row r="261" spans="1:15" ht="12.75" customHeight="1" x14ac:dyDescent="0.2">
      <c r="A261" s="140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40"/>
      <c r="O261" s="140"/>
    </row>
    <row r="262" spans="1:15" ht="12.75" customHeight="1" x14ac:dyDescent="0.2">
      <c r="A262" s="140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40"/>
      <c r="O262" s="140"/>
    </row>
    <row r="263" spans="1:15" ht="12.75" customHeight="1" x14ac:dyDescent="0.2">
      <c r="A263" s="140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40"/>
      <c r="O263" s="140"/>
    </row>
    <row r="264" spans="1:15" ht="12.75" customHeight="1" x14ac:dyDescent="0.2">
      <c r="A264" s="140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40"/>
      <c r="O264" s="140"/>
    </row>
    <row r="265" spans="1:15" ht="12.75" customHeight="1" x14ac:dyDescent="0.2">
      <c r="A265" s="140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40"/>
      <c r="O265" s="140"/>
    </row>
    <row r="266" spans="1:15" ht="12.75" customHeight="1" x14ac:dyDescent="0.2">
      <c r="A266" s="140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40"/>
      <c r="O266" s="140"/>
    </row>
    <row r="267" spans="1:15" ht="12.75" customHeight="1" x14ac:dyDescent="0.2">
      <c r="A267" s="140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40"/>
      <c r="O267" s="140"/>
    </row>
    <row r="268" spans="1:15" ht="12.75" customHeight="1" x14ac:dyDescent="0.2">
      <c r="A268" s="140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</row>
    <row r="269" spans="1:15" ht="12.75" customHeight="1" x14ac:dyDescent="0.2">
      <c r="A269" s="140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</row>
    <row r="270" spans="1:15" ht="12.75" customHeight="1" x14ac:dyDescent="0.2">
      <c r="A270" s="140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</row>
    <row r="271" spans="1:15" ht="15.75" customHeight="1" x14ac:dyDescent="0.2"/>
    <row r="272" spans="1:1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pageMargins left="0.90551181102362199" right="0.51181102362204722" top="0.74803149606299213" bottom="0.74803149606299213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1"/>
  <sheetViews>
    <sheetView workbookViewId="0"/>
  </sheetViews>
  <sheetFormatPr defaultColWidth="12.7109375" defaultRowHeight="15" customHeight="1" x14ac:dyDescent="0.2"/>
  <cols>
    <col min="1" max="1" width="76.7109375" customWidth="1"/>
    <col min="2" max="2" width="8.7109375" customWidth="1"/>
    <col min="3" max="3" width="12.140625" customWidth="1"/>
    <col min="4" max="4" width="15.28515625" customWidth="1"/>
    <col min="5" max="5" width="14.7109375" customWidth="1"/>
    <col min="6" max="6" width="11.7109375" customWidth="1"/>
  </cols>
  <sheetData>
    <row r="1" spans="1:6" ht="15" customHeight="1" x14ac:dyDescent="0.2">
      <c r="A1" s="278" t="s">
        <v>261</v>
      </c>
      <c r="B1" s="250"/>
      <c r="C1" s="250"/>
      <c r="D1" s="250"/>
      <c r="E1" s="250"/>
      <c r="F1" s="250"/>
    </row>
    <row r="2" spans="1:6" ht="15" customHeight="1" x14ac:dyDescent="0.2">
      <c r="A2" s="229"/>
      <c r="B2" s="229"/>
      <c r="C2" s="229"/>
      <c r="D2" s="229"/>
      <c r="E2" s="229"/>
      <c r="F2" s="229"/>
    </row>
    <row r="3" spans="1:6" ht="15" customHeight="1" x14ac:dyDescent="0.2">
      <c r="A3" s="279" t="s">
        <v>262</v>
      </c>
      <c r="B3" s="250"/>
      <c r="C3" s="250"/>
      <c r="D3" s="250"/>
      <c r="E3" s="250"/>
      <c r="F3" s="250"/>
    </row>
    <row r="4" spans="1:6" ht="15" customHeight="1" x14ac:dyDescent="0.2">
      <c r="A4" s="230" t="s">
        <v>130</v>
      </c>
      <c r="B4" s="230"/>
      <c r="C4" s="230"/>
      <c r="D4" s="230"/>
      <c r="E4" s="230"/>
      <c r="F4" s="230"/>
    </row>
    <row r="5" spans="1:6" ht="15" customHeight="1" x14ac:dyDescent="0.2">
      <c r="A5" s="231" t="s">
        <v>263</v>
      </c>
      <c r="B5" s="232" t="s">
        <v>264</v>
      </c>
      <c r="C5" s="232" t="s">
        <v>265</v>
      </c>
      <c r="D5" s="232" t="s">
        <v>266</v>
      </c>
      <c r="E5" s="232" t="s">
        <v>267</v>
      </c>
      <c r="F5" s="233" t="s">
        <v>268</v>
      </c>
    </row>
    <row r="6" spans="1:6" ht="15" customHeight="1" x14ac:dyDescent="0.2">
      <c r="A6" s="234" t="s">
        <v>269</v>
      </c>
      <c r="B6" s="235" t="s">
        <v>270</v>
      </c>
      <c r="C6" s="236">
        <v>52.5</v>
      </c>
      <c r="D6" s="237">
        <v>25</v>
      </c>
      <c r="E6" s="237">
        <f t="shared" ref="E6:E8" si="0">C6*D6</f>
        <v>1312.5</v>
      </c>
      <c r="F6" s="238"/>
    </row>
    <row r="7" spans="1:6" ht="15" customHeight="1" x14ac:dyDescent="0.2">
      <c r="A7" s="234" t="s">
        <v>271</v>
      </c>
      <c r="B7" s="235" t="s">
        <v>272</v>
      </c>
      <c r="C7" s="236">
        <v>612.5</v>
      </c>
      <c r="D7" s="237">
        <v>2.35</v>
      </c>
      <c r="E7" s="237">
        <f t="shared" si="0"/>
        <v>1439.375</v>
      </c>
      <c r="F7" s="238"/>
    </row>
    <row r="8" spans="1:6" ht="15" customHeight="1" x14ac:dyDescent="0.2">
      <c r="A8" s="234" t="s">
        <v>273</v>
      </c>
      <c r="B8" s="235" t="s">
        <v>264</v>
      </c>
      <c r="C8" s="236">
        <v>7</v>
      </c>
      <c r="D8" s="237">
        <v>17.399999999999999</v>
      </c>
      <c r="E8" s="237">
        <f t="shared" si="0"/>
        <v>121.79999999999998</v>
      </c>
      <c r="F8" s="238"/>
    </row>
    <row r="9" spans="1:6" ht="15" customHeight="1" x14ac:dyDescent="0.2">
      <c r="A9" s="234" t="s">
        <v>274</v>
      </c>
      <c r="B9" s="235"/>
      <c r="C9" s="236"/>
      <c r="D9" s="239"/>
      <c r="E9" s="237">
        <f>E6+E8</f>
        <v>1434.3</v>
      </c>
      <c r="F9" s="240"/>
    </row>
    <row r="10" spans="1:6" ht="15" customHeight="1" x14ac:dyDescent="0.2">
      <c r="A10" s="229"/>
      <c r="B10" s="229"/>
      <c r="C10" s="229"/>
      <c r="D10" s="241" t="s">
        <v>38</v>
      </c>
      <c r="E10" s="242">
        <v>1</v>
      </c>
      <c r="F10" s="243">
        <f>E9*E10</f>
        <v>1434.3</v>
      </c>
    </row>
    <row r="11" spans="1:6" ht="15" customHeight="1" x14ac:dyDescent="0.2">
      <c r="A11" s="229"/>
      <c r="B11" s="229"/>
      <c r="C11" s="229"/>
      <c r="D11" s="244"/>
      <c r="E11" s="244"/>
      <c r="F11" s="245"/>
    </row>
  </sheetData>
  <mergeCells count="2">
    <mergeCell ref="A1:F1"/>
    <mergeCell ref="A3:F3"/>
  </mergeCells>
  <pageMargins left="0.9055118110236221" right="0.51181022504032858" top="0.74803149606299213" bottom="0.74803149606299213" header="0" footer="0"/>
  <pageSetup paperSize="9" fitToHeight="0" orientation="portrait"/>
  <headerFooter>
    <oddFooter>&amp;R&amp;P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1. Hidrojateamento</vt:lpstr>
      <vt:lpstr>2.Encargos Sociais</vt:lpstr>
      <vt:lpstr>3.CAGED</vt:lpstr>
      <vt:lpstr>4.BDI</vt:lpstr>
      <vt:lpstr>5. Depreciação</vt:lpstr>
      <vt:lpstr>6.Remuneração de capital</vt:lpstr>
      <vt:lpstr>7.Destinação final e transporte</vt:lpstr>
      <vt:lpstr>AbaDeprec</vt:lpstr>
      <vt:lpstr>AbaRemun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Burmeister Martins</dc:creator>
  <cp:lastModifiedBy>Usuário</cp:lastModifiedBy>
  <dcterms:created xsi:type="dcterms:W3CDTF">2000-12-13T10:02:50Z</dcterms:created>
  <dcterms:modified xsi:type="dcterms:W3CDTF">2026-04-27T19:29:55Z</dcterms:modified>
</cp:coreProperties>
</file>